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activeTab="5"/>
  </bookViews>
  <sheets>
    <sheet name="ITEM 1" sheetId="1" r:id="rId1"/>
    <sheet name="ITEM 2" sheetId="4" r:id="rId2"/>
    <sheet name="ITEM 3" sheetId="9" r:id="rId3"/>
    <sheet name="ITEM 4" sheetId="6" r:id="rId4"/>
    <sheet name="ITEM 5" sheetId="7" r:id="rId5"/>
    <sheet name="ITEM 6" sheetId="8" r:id="rId6"/>
  </sheets>
  <calcPr calcId="125725"/>
</workbook>
</file>

<file path=xl/calcChain.xml><?xml version="1.0" encoding="utf-8"?>
<calcChain xmlns="http://schemas.openxmlformats.org/spreadsheetml/2006/main">
  <c r="C84" i="9"/>
  <c r="C83"/>
  <c r="C76"/>
  <c r="C85" s="1"/>
  <c r="C72"/>
  <c r="C56"/>
  <c r="C82" s="1"/>
  <c r="C55"/>
  <c r="C50"/>
  <c r="C34"/>
  <c r="C29"/>
  <c r="C21"/>
  <c r="D6"/>
  <c r="D8" s="1"/>
  <c r="C76" i="1"/>
  <c r="D50"/>
  <c r="C50"/>
  <c r="C84" i="8"/>
  <c r="C83"/>
  <c r="C76"/>
  <c r="C72" s="1"/>
  <c r="C55"/>
  <c r="C50"/>
  <c r="C34"/>
  <c r="C29"/>
  <c r="C21"/>
  <c r="D8"/>
  <c r="D75" s="1"/>
  <c r="C84" i="7"/>
  <c r="C83"/>
  <c r="C76"/>
  <c r="C85" s="1"/>
  <c r="C55"/>
  <c r="C50"/>
  <c r="C34"/>
  <c r="C29"/>
  <c r="C21"/>
  <c r="D6"/>
  <c r="D8" s="1"/>
  <c r="D6" i="6"/>
  <c r="D8" s="1"/>
  <c r="C84"/>
  <c r="C83"/>
  <c r="C76"/>
  <c r="C85" s="1"/>
  <c r="C55"/>
  <c r="C50"/>
  <c r="C34"/>
  <c r="C29"/>
  <c r="C21"/>
  <c r="D84" i="4"/>
  <c r="D83"/>
  <c r="D81"/>
  <c r="D73"/>
  <c r="D75"/>
  <c r="D74"/>
  <c r="D67"/>
  <c r="D54"/>
  <c r="D53"/>
  <c r="D49"/>
  <c r="D48"/>
  <c r="D47"/>
  <c r="D46"/>
  <c r="D45"/>
  <c r="D50" s="1"/>
  <c r="D44"/>
  <c r="D43"/>
  <c r="D37"/>
  <c r="D36"/>
  <c r="D33"/>
  <c r="D34" s="1"/>
  <c r="D32"/>
  <c r="D31"/>
  <c r="D28"/>
  <c r="D27"/>
  <c r="D26"/>
  <c r="D25"/>
  <c r="D24"/>
  <c r="D23"/>
  <c r="D20"/>
  <c r="D19"/>
  <c r="D18"/>
  <c r="D17"/>
  <c r="D16"/>
  <c r="D15"/>
  <c r="D14"/>
  <c r="D13"/>
  <c r="D8"/>
  <c r="D38" s="1"/>
  <c r="C81" s="1"/>
  <c r="C84"/>
  <c r="C83"/>
  <c r="C55"/>
  <c r="D55" s="1"/>
  <c r="C50"/>
  <c r="C34"/>
  <c r="C29"/>
  <c r="C21"/>
  <c r="D6"/>
  <c r="D6" i="1"/>
  <c r="D86"/>
  <c r="C84"/>
  <c r="C83"/>
  <c r="C81"/>
  <c r="D76"/>
  <c r="C85"/>
  <c r="D55"/>
  <c r="C55"/>
  <c r="D38"/>
  <c r="D34"/>
  <c r="C34"/>
  <c r="D29"/>
  <c r="C29"/>
  <c r="D21"/>
  <c r="C21"/>
  <c r="C56" i="8" l="1"/>
  <c r="C82" s="1"/>
  <c r="D82" s="1"/>
  <c r="D85" i="9"/>
  <c r="D82"/>
  <c r="D74"/>
  <c r="D67"/>
  <c r="D46"/>
  <c r="D26"/>
  <c r="D18"/>
  <c r="D14"/>
  <c r="D83"/>
  <c r="D75"/>
  <c r="D55"/>
  <c r="D47"/>
  <c r="D43"/>
  <c r="D31"/>
  <c r="D34" s="1"/>
  <c r="D27"/>
  <c r="D23"/>
  <c r="D19"/>
  <c r="D15"/>
  <c r="D53"/>
  <c r="D48"/>
  <c r="D44"/>
  <c r="D36"/>
  <c r="D32"/>
  <c r="D28"/>
  <c r="D24"/>
  <c r="D20"/>
  <c r="D16"/>
  <c r="D84"/>
  <c r="D73"/>
  <c r="D56"/>
  <c r="D54"/>
  <c r="D49"/>
  <c r="D45"/>
  <c r="D37"/>
  <c r="D38" s="1"/>
  <c r="C81" s="1"/>
  <c r="D33"/>
  <c r="D25"/>
  <c r="D17"/>
  <c r="D13"/>
  <c r="D21" s="1"/>
  <c r="D56" i="1"/>
  <c r="D55" i="8"/>
  <c r="D84"/>
  <c r="D83"/>
  <c r="D56"/>
  <c r="D14"/>
  <c r="D18"/>
  <c r="D26"/>
  <c r="D46"/>
  <c r="D67"/>
  <c r="D74"/>
  <c r="C85"/>
  <c r="D85" s="1"/>
  <c r="D13"/>
  <c r="D17"/>
  <c r="D25"/>
  <c r="D33"/>
  <c r="D37"/>
  <c r="D38" s="1"/>
  <c r="C81" s="1"/>
  <c r="D45"/>
  <c r="D49"/>
  <c r="D54"/>
  <c r="D73"/>
  <c r="D16"/>
  <c r="D20"/>
  <c r="D24"/>
  <c r="D28"/>
  <c r="D32"/>
  <c r="D36"/>
  <c r="D44"/>
  <c r="D48"/>
  <c r="D53"/>
  <c r="D15"/>
  <c r="D19"/>
  <c r="D23"/>
  <c r="D27"/>
  <c r="D31"/>
  <c r="D43"/>
  <c r="D47"/>
  <c r="C56" i="7"/>
  <c r="C82" s="1"/>
  <c r="D82" s="1"/>
  <c r="D74"/>
  <c r="D84"/>
  <c r="D73"/>
  <c r="D54"/>
  <c r="D37"/>
  <c r="D38" s="1"/>
  <c r="C81" s="1"/>
  <c r="D81" s="1"/>
  <c r="D25"/>
  <c r="D45"/>
  <c r="D13"/>
  <c r="D49"/>
  <c r="D33"/>
  <c r="D17"/>
  <c r="D55"/>
  <c r="D83"/>
  <c r="D85"/>
  <c r="C86"/>
  <c r="D16"/>
  <c r="D24"/>
  <c r="D32"/>
  <c r="D44"/>
  <c r="D53"/>
  <c r="D15"/>
  <c r="D19"/>
  <c r="D23"/>
  <c r="D27"/>
  <c r="D31"/>
  <c r="D34" s="1"/>
  <c r="D43"/>
  <c r="D47"/>
  <c r="C72"/>
  <c r="D75"/>
  <c r="D20"/>
  <c r="D28"/>
  <c r="D36"/>
  <c r="D48"/>
  <c r="D14"/>
  <c r="D18"/>
  <c r="D26"/>
  <c r="D46"/>
  <c r="D67"/>
  <c r="C72" i="6"/>
  <c r="C56"/>
  <c r="C82" s="1"/>
  <c r="D82" s="1"/>
  <c r="D85"/>
  <c r="D84"/>
  <c r="D74"/>
  <c r="D67"/>
  <c r="D46"/>
  <c r="D26"/>
  <c r="D18"/>
  <c r="D14"/>
  <c r="D83"/>
  <c r="D75"/>
  <c r="D55"/>
  <c r="D47"/>
  <c r="D43"/>
  <c r="D31"/>
  <c r="D27"/>
  <c r="D23"/>
  <c r="D19"/>
  <c r="D15"/>
  <c r="D53"/>
  <c r="D48"/>
  <c r="D44"/>
  <c r="D36"/>
  <c r="D32"/>
  <c r="D28"/>
  <c r="D24"/>
  <c r="D20"/>
  <c r="D16"/>
  <c r="D73"/>
  <c r="D54"/>
  <c r="D49"/>
  <c r="D45"/>
  <c r="D37"/>
  <c r="D38" s="1"/>
  <c r="C81" s="1"/>
  <c r="D33"/>
  <c r="D25"/>
  <c r="D17"/>
  <c r="D13"/>
  <c r="C76" i="4"/>
  <c r="C85" s="1"/>
  <c r="D85" s="1"/>
  <c r="D76"/>
  <c r="D72" s="1"/>
  <c r="C56"/>
  <c r="D29"/>
  <c r="D21"/>
  <c r="C56" i="1"/>
  <c r="C82" s="1"/>
  <c r="D76" i="7" l="1"/>
  <c r="D72" s="1"/>
  <c r="D56"/>
  <c r="D86"/>
  <c r="D56" i="6"/>
  <c r="D81" i="9"/>
  <c r="D86" s="1"/>
  <c r="C86"/>
  <c r="D76"/>
  <c r="D72" s="1"/>
  <c r="D50"/>
  <c r="D29"/>
  <c r="D76" i="8"/>
  <c r="D72" s="1"/>
  <c r="D29"/>
  <c r="D34"/>
  <c r="D50"/>
  <c r="D81"/>
  <c r="D86" s="1"/>
  <c r="C86"/>
  <c r="D21"/>
  <c r="D21" i="7"/>
  <c r="D50"/>
  <c r="D29"/>
  <c r="D81" i="6"/>
  <c r="D86" s="1"/>
  <c r="C86"/>
  <c r="D21"/>
  <c r="D76"/>
  <c r="D72" s="1"/>
  <c r="D29"/>
  <c r="D50"/>
  <c r="D34"/>
  <c r="C72" i="4"/>
  <c r="C82"/>
  <c r="D56"/>
  <c r="C86" l="1"/>
  <c r="D82"/>
  <c r="D86" s="1"/>
</calcChain>
</file>

<file path=xl/sharedStrings.xml><?xml version="1.0" encoding="utf-8"?>
<sst xmlns="http://schemas.openxmlformats.org/spreadsheetml/2006/main" count="810" uniqueCount="132">
  <si>
    <t>Item</t>
  </si>
  <si>
    <t>Composição da Remuneração</t>
  </si>
  <si>
    <t>Complemento</t>
  </si>
  <si>
    <t>Valor em R$</t>
  </si>
  <si>
    <t>1. Remuneração</t>
  </si>
  <si>
    <t>1.1</t>
  </si>
  <si>
    <t>1.3</t>
  </si>
  <si>
    <t>1.2</t>
  </si>
  <si>
    <t>Salário</t>
  </si>
  <si>
    <t>Adicional de Insalubridade</t>
  </si>
  <si>
    <t>Outros (adicional de assiduidade)</t>
  </si>
  <si>
    <t>MONTANTE "A"</t>
  </si>
  <si>
    <t>GRUPO 'A'</t>
  </si>
  <si>
    <t>2. Encargos Sociais incidentes sobre a remuneração (1)</t>
  </si>
  <si>
    <t>Discriminação dos Encargos Sociais</t>
  </si>
  <si>
    <t>2.1</t>
  </si>
  <si>
    <t>2.2</t>
  </si>
  <si>
    <t>2.3</t>
  </si>
  <si>
    <t>2.4</t>
  </si>
  <si>
    <t>2.5</t>
  </si>
  <si>
    <t>2.6</t>
  </si>
  <si>
    <t>2.7</t>
  </si>
  <si>
    <t>2.8</t>
  </si>
  <si>
    <t>INSS - Contribuição empresa</t>
  </si>
  <si>
    <t>SESI ou SESC</t>
  </si>
  <si>
    <t>SENAI ou SENAC</t>
  </si>
  <si>
    <t>INCRA</t>
  </si>
  <si>
    <t>Salário Educação</t>
  </si>
  <si>
    <t>FGTS</t>
  </si>
  <si>
    <t>SEBRAE</t>
  </si>
  <si>
    <t>SUBTOTAL</t>
  </si>
  <si>
    <t>GRUPO 'B'</t>
  </si>
  <si>
    <t>2.9</t>
  </si>
  <si>
    <t>2.10</t>
  </si>
  <si>
    <t>2.11</t>
  </si>
  <si>
    <t>2.12</t>
  </si>
  <si>
    <t>2.13</t>
  </si>
  <si>
    <t>2.14</t>
  </si>
  <si>
    <t>2.15</t>
  </si>
  <si>
    <t>2.16</t>
  </si>
  <si>
    <t>Férias</t>
  </si>
  <si>
    <t>Auxíio Doença</t>
  </si>
  <si>
    <t>Licença paternidade/maternidade</t>
  </si>
  <si>
    <t>Faltas legais</t>
  </si>
  <si>
    <t>Aviso prévio</t>
  </si>
  <si>
    <t>13º Salário</t>
  </si>
  <si>
    <t>GRUPO 'C'</t>
  </si>
  <si>
    <t>2.17</t>
  </si>
  <si>
    <t>Aviso prévio indenizado</t>
  </si>
  <si>
    <t>Indenização adicional</t>
  </si>
  <si>
    <t>FGTS nas rescisões sem justa causa</t>
  </si>
  <si>
    <t>GRUPO 'D'</t>
  </si>
  <si>
    <t>2.18</t>
  </si>
  <si>
    <t>VALOR DOS ENCARGOS SOCIAIS - MONTANTE "A"</t>
  </si>
  <si>
    <t>Incidência dos encargos no Grupo "A"</t>
  </si>
  <si>
    <t>MONTANTE "B"</t>
  </si>
  <si>
    <t>3. Insumos</t>
  </si>
  <si>
    <t>3.1</t>
  </si>
  <si>
    <t>3.2</t>
  </si>
  <si>
    <t>3.3</t>
  </si>
  <si>
    <t>3.4</t>
  </si>
  <si>
    <t>3.5</t>
  </si>
  <si>
    <t>3.6</t>
  </si>
  <si>
    <t>3.7</t>
  </si>
  <si>
    <t>Uniforme/EPIs</t>
  </si>
  <si>
    <t>Vale Transporte</t>
  </si>
  <si>
    <t>Manutenção e depreciação dos equipamentos utilizados</t>
  </si>
  <si>
    <t>Treinamento e/ou reciclagem de pessoal</t>
  </si>
  <si>
    <t>Seguro de vida em grupo</t>
  </si>
  <si>
    <t>Contribuição Assistencial Patronal</t>
  </si>
  <si>
    <t>Contribuição Assistencial Laboral</t>
  </si>
  <si>
    <t>4.1</t>
  </si>
  <si>
    <t>4.2</t>
  </si>
  <si>
    <t>Despesas Administrativas</t>
  </si>
  <si>
    <t>Lucro</t>
  </si>
  <si>
    <t>4. Demais Componentes</t>
  </si>
  <si>
    <t>Discriminação</t>
  </si>
  <si>
    <t>Percentual em relação à remuneração</t>
  </si>
  <si>
    <t>Taxa Global de Administração (4.1+4.2)</t>
  </si>
  <si>
    <t>MONTANTE "C"</t>
  </si>
  <si>
    <t>5. Demais Incidências</t>
  </si>
  <si>
    <t>5.1</t>
  </si>
  <si>
    <t>5.2</t>
  </si>
  <si>
    <t xml:space="preserve">VALOR TOTAL MONTANTE "C" </t>
  </si>
  <si>
    <t xml:space="preserve">VALOR TOTAL MONTANTE "B" (3+4) </t>
  </si>
  <si>
    <t>VALE ALIMENTAÇÃO</t>
  </si>
  <si>
    <t>6.1</t>
  </si>
  <si>
    <t>Vale alimentação</t>
  </si>
  <si>
    <t>TRIBUTOS</t>
  </si>
  <si>
    <t>7. Impostos/Taxas</t>
  </si>
  <si>
    <t>7.1</t>
  </si>
  <si>
    <t>Tributos Indiretos</t>
  </si>
  <si>
    <t>PREÇO TOTAL/MÊS</t>
  </si>
  <si>
    <t xml:space="preserve">Percentual </t>
  </si>
  <si>
    <t>VALOR DA REMUNERAÇÃO Valor por extenso (um mil, um real e quarenta e nove centavos)</t>
  </si>
  <si>
    <t>Riscos Ambientais do Trabalho - RAT</t>
  </si>
  <si>
    <t>VALOR TOTAL MONTANTE "A" (1+2) Valor por extenso (um mil oitocentos e setenta reais e dezessete centavos)</t>
  </si>
  <si>
    <t>VALOR DOS INSUMOS Valor por extenso (Duzentos e cinquenta e três  reais e trinta e três centavos)</t>
  </si>
  <si>
    <t>7.1.1</t>
  </si>
  <si>
    <t>7.1.2</t>
  </si>
  <si>
    <t>7.1.3</t>
  </si>
  <si>
    <t>Posto: Auxiliar de Serviços Gerais 6h 2ª a 6ª</t>
  </si>
  <si>
    <t>1. Auxiliar de Serviços Gerais 6h 2ª a 6ª</t>
  </si>
  <si>
    <t>2. Auxiliar de Serviços Gerais 8h 2ª a 6ª</t>
  </si>
  <si>
    <t>ISS (sobre faturamento)                                                      3,00%</t>
  </si>
  <si>
    <t>COFINS (sobre faturamento)                                                7,60%</t>
  </si>
  <si>
    <t>PIS (sobre faturamento)                                                      1,65%</t>
  </si>
  <si>
    <t>Posto: Auxiliar de Serviços Gerais 8h 2ª a 6ª</t>
  </si>
  <si>
    <t>VALOR DA REMUNERAÇÃO Valor por extenso (um mil, duzentos e vinte e quatro reais e cinco centavos)</t>
  </si>
  <si>
    <t>VALOR TOTAL MONTANTE "A" (1+2) Valor por extenso (dois mil duzentos e oitenta e cinco reais e setenta e nove centavos)</t>
  </si>
  <si>
    <t>VALOR DOS INSUMOS Valor por extenso (Duzentos e quarenta e quatro reais e setenta e seis centavos)</t>
  </si>
  <si>
    <t>Posto: Auxiliar de Serviços Gerais 8h 2ª a 6ª (Área da Saúde)</t>
  </si>
  <si>
    <t>Posto: Auxiliar de Serviços Gerais 8h 2ª a 6ª (Varredores)</t>
  </si>
  <si>
    <t>VALOR DA REMUNERAÇÃO Valor por extenso (um mil, quatrocentos e vinte e oito reais e seis centavos)</t>
  </si>
  <si>
    <t>VALOR TOTAL MONTANTE "A" (1+2) Valor por extenso (dois mil seiscentos e sessenta e seis reais e setenta e cinco centavos)</t>
  </si>
  <si>
    <t>5. Roçadores 8h 2ª a 6ª</t>
  </si>
  <si>
    <t>Posto: Roçadores 8h 2ª a 6ª</t>
  </si>
  <si>
    <t>4. Auxiliar de Serviços Gerais 8h 2ª a 6ª (Varredores)</t>
  </si>
  <si>
    <t>6. Cozinheiro 8h 2ª a 6ª</t>
  </si>
  <si>
    <t>VALOR GLOBAL DOS TRIBUTOS Valor por extenso (quatrocentos e vinte e cinco reais e trinta centavos)</t>
  </si>
  <si>
    <t>VALOR DOS INSUMOS Valor por extenso (três mil seiscentos e dezoito reais e setenta e nove centavos)</t>
  </si>
  <si>
    <t>VALOR GLOBAL DOS TRIBUTOS Valor por extenso (quinhentos e dezoito reais e dezesseis centavos)</t>
  </si>
  <si>
    <t>VALOR DOS INSUMOS Valor por extenso (quatro mil duzentos e vinte e nove reais e noventa e dois centavos)</t>
  </si>
  <si>
    <t>VALOR DOS INSUMOS Valor por extenso (Duzentos e sessenta e quatro reais e trinta e sete centavos)</t>
  </si>
  <si>
    <t>VALOR GLOBAL DOS TRIBUTOS Valor por extenso (seiscentos e três reais e cinquenta e um centavos)</t>
  </si>
  <si>
    <t>VALOR DOS INSUMOS Valor por extenso (quatro mil novecentos e vinte eseis reais e cinquenta e oito centavos)</t>
  </si>
  <si>
    <t>VALOR DOS INSUMOS Valor por extenso (quatrocentos e trinta e oito reais e sessenta e quatro centavos)</t>
  </si>
  <si>
    <t>VALOR GLOBAL DOS TRIBUTOS Valor por extenso (setecentos e um reais e quatro centavos)</t>
  </si>
  <si>
    <t>VALOR DOS INSUMOS Valor por extenso (cinco mil setecentos e vinte e dois reais e setenta e sete centavos)</t>
  </si>
  <si>
    <t>VALOR GLOBAL DOS TRIBUTOS Valor por extenso (quatrocentos e noventa e sete reais e doze centavos)</t>
  </si>
  <si>
    <t>VALOR DOS INSUMOS Valor por extenso (quatro mil e cinquenta e oito reais e dez centavos)</t>
  </si>
  <si>
    <t>3. Auxiliar de Serviços Gerais 8h 2ª a 6ª (Área da Saúde)</t>
  </si>
</sst>
</file>

<file path=xl/styles.xml><?xml version="1.0" encoding="utf-8"?>
<styleSheet xmlns="http://schemas.openxmlformats.org/spreadsheetml/2006/main">
  <numFmts count="1">
    <numFmt numFmtId="44" formatCode="_ &quot;R$&quot;\ * #,##0.00_ ;_ &quot;R$&quot;\ * \-#,##0.00_ ;_ &quot;R$&quot;\ * &quot;-&quot;??_ ;_ @_ "/>
  </numFmts>
  <fonts count="6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10" fontId="2" fillId="0" borderId="4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4" fontId="1" fillId="0" borderId="1" xfId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44" fontId="2" fillId="0" borderId="1" xfId="1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6"/>
  <sheetViews>
    <sheetView topLeftCell="A68" zoomScaleNormal="100" zoomScaleSheetLayoutView="100" workbookViewId="0">
      <selection activeCell="D86"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102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834.58</v>
      </c>
    </row>
    <row r="6" spans="1:4">
      <c r="A6" s="4" t="s">
        <v>7</v>
      </c>
      <c r="B6" s="5" t="s">
        <v>9</v>
      </c>
      <c r="C6" s="7">
        <v>0.2</v>
      </c>
      <c r="D6" s="6">
        <f>((D5*20)/100)</f>
        <v>166.91600000000003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14.25" customHeight="1">
      <c r="A8" s="30" t="s">
        <v>94</v>
      </c>
      <c r="B8" s="30"/>
      <c r="C8" s="30"/>
      <c r="D8" s="8">
        <v>1001.49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v>200.3</v>
      </c>
    </row>
    <row r="14" spans="1:4">
      <c r="A14" s="4" t="s">
        <v>16</v>
      </c>
      <c r="B14" s="5" t="s">
        <v>24</v>
      </c>
      <c r="C14" s="7">
        <v>1.4999999999999999E-2</v>
      </c>
      <c r="D14" s="6">
        <v>15.02</v>
      </c>
    </row>
    <row r="15" spans="1:4">
      <c r="A15" s="4" t="s">
        <v>17</v>
      </c>
      <c r="B15" s="5" t="s">
        <v>25</v>
      </c>
      <c r="C15" s="7">
        <v>0.01</v>
      </c>
      <c r="D15" s="6">
        <v>10.01</v>
      </c>
    </row>
    <row r="16" spans="1:4">
      <c r="A16" s="4" t="s">
        <v>18</v>
      </c>
      <c r="B16" s="5" t="s">
        <v>26</v>
      </c>
      <c r="C16" s="7">
        <v>2E-3</v>
      </c>
      <c r="D16" s="6">
        <v>2</v>
      </c>
    </row>
    <row r="17" spans="1:4">
      <c r="A17" s="4" t="s">
        <v>19</v>
      </c>
      <c r="B17" s="5" t="s">
        <v>27</v>
      </c>
      <c r="C17" s="7">
        <v>2.5000000000000001E-2</v>
      </c>
      <c r="D17" s="6">
        <v>25.04</v>
      </c>
    </row>
    <row r="18" spans="1:4">
      <c r="A18" s="4" t="s">
        <v>20</v>
      </c>
      <c r="B18" s="5" t="s">
        <v>28</v>
      </c>
      <c r="C18" s="7">
        <v>0.08</v>
      </c>
      <c r="D18" s="6">
        <v>80.12</v>
      </c>
    </row>
    <row r="19" spans="1:4">
      <c r="A19" s="4" t="s">
        <v>21</v>
      </c>
      <c r="B19" s="5" t="s">
        <v>95</v>
      </c>
      <c r="C19" s="7">
        <v>4.99E-2</v>
      </c>
      <c r="D19" s="6">
        <v>49.97</v>
      </c>
    </row>
    <row r="20" spans="1:4">
      <c r="A20" s="4" t="s">
        <v>22</v>
      </c>
      <c r="B20" s="5" t="s">
        <v>29</v>
      </c>
      <c r="C20" s="7">
        <v>6.0000000000000001E-3</v>
      </c>
      <c r="D20" s="6">
        <v>6.01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388.47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v>136.1</v>
      </c>
    </row>
    <row r="24" spans="1:4">
      <c r="A24" s="4" t="s">
        <v>33</v>
      </c>
      <c r="B24" s="5" t="s">
        <v>41</v>
      </c>
      <c r="C24" s="7">
        <v>2.5399999999999999E-2</v>
      </c>
      <c r="D24" s="6">
        <v>25.44</v>
      </c>
    </row>
    <row r="25" spans="1:4">
      <c r="A25" s="4" t="s">
        <v>34</v>
      </c>
      <c r="B25" s="5" t="s">
        <v>42</v>
      </c>
      <c r="C25" s="7">
        <v>1.5E-3</v>
      </c>
      <c r="D25" s="6">
        <v>1.5</v>
      </c>
    </row>
    <row r="26" spans="1:4">
      <c r="A26" s="4" t="s">
        <v>35</v>
      </c>
      <c r="B26" s="5" t="s">
        <v>43</v>
      </c>
      <c r="C26" s="7">
        <v>1.4999999999999999E-2</v>
      </c>
      <c r="D26" s="6">
        <v>15.02</v>
      </c>
    </row>
    <row r="27" spans="1:4">
      <c r="A27" s="4" t="s">
        <v>36</v>
      </c>
      <c r="B27" s="5" t="s">
        <v>44</v>
      </c>
      <c r="C27" s="7">
        <v>5.0000000000000001E-3</v>
      </c>
      <c r="D27" s="6">
        <v>5.01</v>
      </c>
    </row>
    <row r="28" spans="1:4">
      <c r="A28" s="4" t="s">
        <v>37</v>
      </c>
      <c r="B28" s="5" t="s">
        <v>45</v>
      </c>
      <c r="C28" s="7">
        <v>0.11459999999999999</v>
      </c>
      <c r="D28" s="6">
        <v>114.77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297.83999999999997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v>45.97</v>
      </c>
    </row>
    <row r="32" spans="1:4">
      <c r="A32" s="4" t="s">
        <v>39</v>
      </c>
      <c r="B32" s="5" t="s">
        <v>49</v>
      </c>
      <c r="C32" s="7">
        <v>4.5999999999999999E-3</v>
      </c>
      <c r="D32" s="6">
        <v>4.5999999999999996</v>
      </c>
    </row>
    <row r="33" spans="1:4">
      <c r="A33" s="4" t="s">
        <v>47</v>
      </c>
      <c r="B33" s="5" t="s">
        <v>50</v>
      </c>
      <c r="C33" s="7">
        <v>1.6199999999999999E-2</v>
      </c>
      <c r="D33" s="6">
        <v>16.22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66.789999999999992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v>115.57</v>
      </c>
    </row>
    <row r="37" spans="1:4">
      <c r="A37" s="26" t="s">
        <v>53</v>
      </c>
      <c r="B37" s="27"/>
      <c r="C37" s="7">
        <v>0.86739999999999995</v>
      </c>
      <c r="D37" s="6">
        <v>868.68</v>
      </c>
    </row>
    <row r="38" spans="1:4" ht="24" customHeight="1">
      <c r="A38" s="33" t="s">
        <v>96</v>
      </c>
      <c r="B38" s="34"/>
      <c r="C38" s="35"/>
      <c r="D38" s="10">
        <f>D37+D8</f>
        <v>1870.17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64.72</v>
      </c>
      <c r="D43" s="20">
        <v>6.4699999999999994E-2</v>
      </c>
    </row>
    <row r="44" spans="1:4">
      <c r="A44" s="4" t="s">
        <v>58</v>
      </c>
      <c r="B44" s="5" t="s">
        <v>65</v>
      </c>
      <c r="C44" s="12">
        <v>103.93</v>
      </c>
      <c r="D44" s="20">
        <v>0.1038</v>
      </c>
    </row>
    <row r="45" spans="1:4">
      <c r="A45" s="4" t="s">
        <v>59</v>
      </c>
      <c r="B45" s="5" t="s">
        <v>66</v>
      </c>
      <c r="C45" s="12">
        <v>70.47</v>
      </c>
      <c r="D45" s="20">
        <v>7.17E-2</v>
      </c>
    </row>
    <row r="46" spans="1:4">
      <c r="A46" s="4" t="s">
        <v>60</v>
      </c>
      <c r="B46" s="5" t="s">
        <v>67</v>
      </c>
      <c r="C46" s="12">
        <v>5</v>
      </c>
      <c r="D46" s="20">
        <v>5.0000000000000001E-3</v>
      </c>
    </row>
    <row r="47" spans="1:4">
      <c r="A47" s="4" t="s">
        <v>61</v>
      </c>
      <c r="B47" s="5" t="s">
        <v>68</v>
      </c>
      <c r="C47" s="12">
        <v>4.01</v>
      </c>
      <c r="D47" s="20">
        <v>4.0000000000000001E-3</v>
      </c>
    </row>
    <row r="48" spans="1:4">
      <c r="A48" s="4" t="s">
        <v>62</v>
      </c>
      <c r="B48" s="5" t="s">
        <v>69</v>
      </c>
      <c r="C48" s="12">
        <v>2.5</v>
      </c>
      <c r="D48" s="20">
        <v>2.5000000000000001E-3</v>
      </c>
    </row>
    <row r="49" spans="1:4">
      <c r="A49" s="4" t="s">
        <v>63</v>
      </c>
      <c r="B49" s="5" t="s">
        <v>70</v>
      </c>
      <c r="C49" s="12">
        <v>5.01</v>
      </c>
      <c r="D49" s="20">
        <v>5.0000000000000001E-3</v>
      </c>
    </row>
    <row r="50" spans="1:4" ht="24" customHeight="1">
      <c r="A50" s="33" t="s">
        <v>97</v>
      </c>
      <c r="B50" s="35"/>
      <c r="C50" s="10">
        <f>SUM(C43:C49)</f>
        <v>255.64</v>
      </c>
      <c r="D50" s="21">
        <f>SUM(D43:D49)</f>
        <v>0.25669999999999998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449.47</v>
      </c>
      <c r="D53" s="7">
        <v>0.44879999999999998</v>
      </c>
    </row>
    <row r="54" spans="1:4">
      <c r="A54" s="4" t="s">
        <v>72</v>
      </c>
      <c r="B54" s="5" t="s">
        <v>74</v>
      </c>
      <c r="C54" s="12">
        <v>339.72</v>
      </c>
      <c r="D54" s="7">
        <v>0.3392</v>
      </c>
    </row>
    <row r="55" spans="1:4">
      <c r="A55" s="36" t="s">
        <v>78</v>
      </c>
      <c r="B55" s="36"/>
      <c r="C55" s="8">
        <f>SUM(C53:C54)</f>
        <v>789.19</v>
      </c>
      <c r="D55" s="13">
        <f>SUM(D53:D54)</f>
        <v>0.78800000000000003</v>
      </c>
    </row>
    <row r="56" spans="1:4">
      <c r="A56" s="31" t="s">
        <v>84</v>
      </c>
      <c r="B56" s="32"/>
      <c r="C56" s="8">
        <f>C50+C55</f>
        <v>1044.83</v>
      </c>
      <c r="D56" s="13">
        <f>D50+D55</f>
        <v>1.0447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260.49</v>
      </c>
      <c r="D67" s="7">
        <v>0.2601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v>425.3</v>
      </c>
      <c r="D72" s="13">
        <v>0.44259999999999999</v>
      </c>
    </row>
    <row r="73" spans="1:4">
      <c r="A73" s="15" t="s">
        <v>98</v>
      </c>
      <c r="B73" s="16" t="s">
        <v>104</v>
      </c>
      <c r="C73" s="12">
        <v>108.56</v>
      </c>
      <c r="D73" s="7">
        <v>0.1084</v>
      </c>
    </row>
    <row r="74" spans="1:4">
      <c r="A74" s="15" t="s">
        <v>99</v>
      </c>
      <c r="B74" s="16" t="s">
        <v>105</v>
      </c>
      <c r="C74" s="12">
        <v>257.02999999999997</v>
      </c>
      <c r="D74" s="7">
        <v>0.27460000000000001</v>
      </c>
    </row>
    <row r="75" spans="1:4">
      <c r="A75" s="15" t="s">
        <v>100</v>
      </c>
      <c r="B75" s="16" t="s">
        <v>106</v>
      </c>
      <c r="C75" s="12">
        <v>59.71</v>
      </c>
      <c r="D75" s="7">
        <v>5.96E-2</v>
      </c>
    </row>
    <row r="76" spans="1:4" s="17" customFormat="1" ht="22.5" customHeight="1">
      <c r="A76" s="33" t="s">
        <v>119</v>
      </c>
      <c r="B76" s="35"/>
      <c r="C76" s="10">
        <f>SUM(C73:C75)</f>
        <v>425.29999999999995</v>
      </c>
      <c r="D76" s="13">
        <f>SUM(D73:D75)</f>
        <v>0.44259999999999999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>
      <c r="A79" s="37" t="s">
        <v>101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1870.17</v>
      </c>
      <c r="D81" s="7">
        <v>1.8673999999999999</v>
      </c>
    </row>
    <row r="82" spans="1:4">
      <c r="A82" s="4">
        <v>2</v>
      </c>
      <c r="B82" s="5" t="s">
        <v>55</v>
      </c>
      <c r="C82" s="19">
        <f>C56</f>
        <v>1044.83</v>
      </c>
      <c r="D82" s="7">
        <v>1.0432999999999999</v>
      </c>
    </row>
    <row r="83" spans="1:4">
      <c r="A83" s="4">
        <v>3</v>
      </c>
      <c r="B83" s="5" t="s">
        <v>79</v>
      </c>
      <c r="C83" s="19">
        <f>C63</f>
        <v>0</v>
      </c>
      <c r="D83" s="7">
        <v>0</v>
      </c>
    </row>
    <row r="84" spans="1:4">
      <c r="A84" s="4">
        <v>4</v>
      </c>
      <c r="B84" s="5" t="s">
        <v>85</v>
      </c>
      <c r="C84" s="19">
        <f>C67</f>
        <v>260.49</v>
      </c>
      <c r="D84" s="7">
        <v>0.2601</v>
      </c>
    </row>
    <row r="85" spans="1:4">
      <c r="A85" s="4">
        <v>5</v>
      </c>
      <c r="B85" s="5" t="s">
        <v>88</v>
      </c>
      <c r="C85" s="19">
        <f>C76</f>
        <v>425.29999999999995</v>
      </c>
      <c r="D85" s="7">
        <v>0.44259999999999999</v>
      </c>
    </row>
    <row r="86" spans="1:4" ht="24.75" customHeight="1">
      <c r="A86" s="38" t="s">
        <v>120</v>
      </c>
      <c r="B86" s="39"/>
      <c r="C86" s="22">
        <v>3618.79</v>
      </c>
      <c r="D86" s="13">
        <f>SUM(D81:D85)</f>
        <v>3.6133999999999999</v>
      </c>
    </row>
  </sheetData>
  <mergeCells count="30">
    <mergeCell ref="A78:D78"/>
    <mergeCell ref="A79:D79"/>
    <mergeCell ref="A86:B86"/>
    <mergeCell ref="A65:D65"/>
    <mergeCell ref="A69:D69"/>
    <mergeCell ref="A70:D70"/>
    <mergeCell ref="A76:B76"/>
    <mergeCell ref="A58:D58"/>
    <mergeCell ref="A59:D59"/>
    <mergeCell ref="A63:B63"/>
    <mergeCell ref="A56:B56"/>
    <mergeCell ref="A38:C38"/>
    <mergeCell ref="A40:D40"/>
    <mergeCell ref="A41:D41"/>
    <mergeCell ref="A52:D52"/>
    <mergeCell ref="A55:B55"/>
    <mergeCell ref="A50:B50"/>
    <mergeCell ref="A21:B21"/>
    <mergeCell ref="A29:B29"/>
    <mergeCell ref="A34:B34"/>
    <mergeCell ref="A1:D1"/>
    <mergeCell ref="A37:B37"/>
    <mergeCell ref="A2:D2"/>
    <mergeCell ref="A3:D3"/>
    <mergeCell ref="A8:C8"/>
    <mergeCell ref="A11:D11"/>
    <mergeCell ref="A10:D10"/>
    <mergeCell ref="A22:D22"/>
    <mergeCell ref="A30:D30"/>
    <mergeCell ref="A35:D3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86"/>
  <sheetViews>
    <sheetView topLeftCell="A68" zoomScaleNormal="100" zoomScaleSheetLayoutView="100" workbookViewId="0">
      <selection activeCell="D86"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103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1020.04</v>
      </c>
    </row>
    <row r="6" spans="1:4">
      <c r="A6" s="4" t="s">
        <v>7</v>
      </c>
      <c r="B6" s="5" t="s">
        <v>9</v>
      </c>
      <c r="C6" s="7">
        <v>0.2</v>
      </c>
      <c r="D6" s="6">
        <f>((D5*20)/100)</f>
        <v>204.00799999999998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24.75" customHeight="1">
      <c r="A8" s="33" t="s">
        <v>108</v>
      </c>
      <c r="B8" s="34"/>
      <c r="C8" s="35"/>
      <c r="D8" s="8">
        <f>SUM(D5:D7)</f>
        <v>1224.048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f>((D8*20)/100)</f>
        <v>244.80959999999999</v>
      </c>
    </row>
    <row r="14" spans="1:4">
      <c r="A14" s="4" t="s">
        <v>16</v>
      </c>
      <c r="B14" s="5" t="s">
        <v>24</v>
      </c>
      <c r="C14" s="7">
        <v>1.4999999999999999E-2</v>
      </c>
      <c r="D14" s="6">
        <f>((D8*1.5)/100)</f>
        <v>18.360720000000001</v>
      </c>
    </row>
    <row r="15" spans="1:4">
      <c r="A15" s="4" t="s">
        <v>17</v>
      </c>
      <c r="B15" s="5" t="s">
        <v>25</v>
      </c>
      <c r="C15" s="7">
        <v>0.01</v>
      </c>
      <c r="D15" s="6">
        <f>((D8*1)/100)</f>
        <v>12.24048</v>
      </c>
    </row>
    <row r="16" spans="1:4">
      <c r="A16" s="4" t="s">
        <v>18</v>
      </c>
      <c r="B16" s="5" t="s">
        <v>26</v>
      </c>
      <c r="C16" s="7">
        <v>2E-3</v>
      </c>
      <c r="D16" s="6">
        <f>((D8*0.2)/100)</f>
        <v>2.448096</v>
      </c>
    </row>
    <row r="17" spans="1:4">
      <c r="A17" s="4" t="s">
        <v>19</v>
      </c>
      <c r="B17" s="5" t="s">
        <v>27</v>
      </c>
      <c r="C17" s="7">
        <v>2.5000000000000001E-2</v>
      </c>
      <c r="D17" s="6">
        <f>((D8*2.5)/100)</f>
        <v>30.601199999999999</v>
      </c>
    </row>
    <row r="18" spans="1:4">
      <c r="A18" s="4" t="s">
        <v>20</v>
      </c>
      <c r="B18" s="5" t="s">
        <v>28</v>
      </c>
      <c r="C18" s="7">
        <v>0.08</v>
      </c>
      <c r="D18" s="6">
        <f>((D8*8)/100)</f>
        <v>97.923839999999998</v>
      </c>
    </row>
    <row r="19" spans="1:4">
      <c r="A19" s="4" t="s">
        <v>21</v>
      </c>
      <c r="B19" s="5" t="s">
        <v>95</v>
      </c>
      <c r="C19" s="7">
        <v>4.99E-2</v>
      </c>
      <c r="D19" s="6">
        <f>((D8*4.99)/100)</f>
        <v>61.079995200000006</v>
      </c>
    </row>
    <row r="20" spans="1:4">
      <c r="A20" s="4" t="s">
        <v>22</v>
      </c>
      <c r="B20" s="5" t="s">
        <v>29</v>
      </c>
      <c r="C20" s="7">
        <v>6.0000000000000001E-3</v>
      </c>
      <c r="D20" s="6">
        <f>((D8*0.6)/100)</f>
        <v>7.3442880000000006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474.8082192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f>((D8*13.59)/100)</f>
        <v>166.3481232</v>
      </c>
    </row>
    <row r="24" spans="1:4">
      <c r="A24" s="4" t="s">
        <v>33</v>
      </c>
      <c r="B24" s="5" t="s">
        <v>41</v>
      </c>
      <c r="C24" s="7">
        <v>2.5399999999999999E-2</v>
      </c>
      <c r="D24" s="6">
        <f>((D8*2.54)/100)</f>
        <v>31.090819200000002</v>
      </c>
    </row>
    <row r="25" spans="1:4">
      <c r="A25" s="4" t="s">
        <v>34</v>
      </c>
      <c r="B25" s="5" t="s">
        <v>42</v>
      </c>
      <c r="C25" s="7">
        <v>1.5E-3</v>
      </c>
      <c r="D25" s="6">
        <f>((D8*0.15)/100)</f>
        <v>1.8360720000000001</v>
      </c>
    </row>
    <row r="26" spans="1:4">
      <c r="A26" s="4" t="s">
        <v>35</v>
      </c>
      <c r="B26" s="5" t="s">
        <v>43</v>
      </c>
      <c r="C26" s="7">
        <v>1.4999999999999999E-2</v>
      </c>
      <c r="D26" s="6">
        <f>((D8*1.5)/100)</f>
        <v>18.360720000000001</v>
      </c>
    </row>
    <row r="27" spans="1:4">
      <c r="A27" s="4" t="s">
        <v>36</v>
      </c>
      <c r="B27" s="5" t="s">
        <v>44</v>
      </c>
      <c r="C27" s="7">
        <v>5.0000000000000001E-3</v>
      </c>
      <c r="D27" s="6">
        <f>((D8*0.5)/100)</f>
        <v>6.1202399999999999</v>
      </c>
    </row>
    <row r="28" spans="1:4">
      <c r="A28" s="4" t="s">
        <v>37</v>
      </c>
      <c r="B28" s="5" t="s">
        <v>45</v>
      </c>
      <c r="C28" s="7">
        <v>0.11459999999999999</v>
      </c>
      <c r="D28" s="6">
        <f>((D8*11.46)/100)</f>
        <v>140.27590080000002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364.0318752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f>((D8*4.59)/100)</f>
        <v>56.1838032</v>
      </c>
    </row>
    <row r="32" spans="1:4">
      <c r="A32" s="4" t="s">
        <v>39</v>
      </c>
      <c r="B32" s="5" t="s">
        <v>49</v>
      </c>
      <c r="C32" s="7">
        <v>4.5999999999999999E-3</v>
      </c>
      <c r="D32" s="6">
        <f>((D8*0.46)/100)</f>
        <v>5.6306208</v>
      </c>
    </row>
    <row r="33" spans="1:4">
      <c r="A33" s="4" t="s">
        <v>47</v>
      </c>
      <c r="B33" s="5" t="s">
        <v>50</v>
      </c>
      <c r="C33" s="7">
        <v>1.6199999999999999E-2</v>
      </c>
      <c r="D33" s="6">
        <f>((D8*1.62)/100)</f>
        <v>19.829577600000004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81.64400160000001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f>((D8*11.54)/100)</f>
        <v>141.2551392</v>
      </c>
    </row>
    <row r="37" spans="1:4">
      <c r="A37" s="26" t="s">
        <v>53</v>
      </c>
      <c r="B37" s="27"/>
      <c r="C37" s="7">
        <v>0.86739999999999995</v>
      </c>
      <c r="D37" s="6">
        <f>((D8*86.74)/100)</f>
        <v>1061.7392351999999</v>
      </c>
    </row>
    <row r="38" spans="1:4" ht="24" customHeight="1">
      <c r="A38" s="33" t="s">
        <v>109</v>
      </c>
      <c r="B38" s="34"/>
      <c r="C38" s="35"/>
      <c r="D38" s="10">
        <f>D37+D8</f>
        <v>2285.7872351999999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71.69</v>
      </c>
      <c r="D43" s="20">
        <f>((C43*100)/D8)/100</f>
        <v>5.8567964654980847E-2</v>
      </c>
    </row>
    <row r="44" spans="1:4">
      <c r="A44" s="4" t="s">
        <v>58</v>
      </c>
      <c r="B44" s="5" t="s">
        <v>65</v>
      </c>
      <c r="C44" s="12">
        <v>92.8</v>
      </c>
      <c r="D44" s="20">
        <f>((C44*100)/D8)/100</f>
        <v>7.5814020365214438E-2</v>
      </c>
    </row>
    <row r="45" spans="1:4">
      <c r="A45" s="4" t="s">
        <v>59</v>
      </c>
      <c r="B45" s="5" t="s">
        <v>66</v>
      </c>
      <c r="C45" s="12">
        <v>61.19</v>
      </c>
      <c r="D45" s="20">
        <f>((C45*100)/D8)/100</f>
        <v>4.9989869678313266E-2</v>
      </c>
    </row>
    <row r="46" spans="1:4">
      <c r="A46" s="4" t="s">
        <v>60</v>
      </c>
      <c r="B46" s="5" t="s">
        <v>67</v>
      </c>
      <c r="C46" s="12">
        <v>5</v>
      </c>
      <c r="D46" s="20">
        <f>((C46*100)/D8)/100</f>
        <v>4.0848071317464672E-3</v>
      </c>
    </row>
    <row r="47" spans="1:4">
      <c r="A47" s="4" t="s">
        <v>61</v>
      </c>
      <c r="B47" s="5" t="s">
        <v>68</v>
      </c>
      <c r="C47" s="12">
        <v>4.9000000000000004</v>
      </c>
      <c r="D47" s="20">
        <f>((C47*100)/D8)/100</f>
        <v>4.0031109891115382E-3</v>
      </c>
    </row>
    <row r="48" spans="1:4">
      <c r="A48" s="4" t="s">
        <v>62</v>
      </c>
      <c r="B48" s="5" t="s">
        <v>69</v>
      </c>
      <c r="C48" s="12">
        <v>3.06</v>
      </c>
      <c r="D48" s="20">
        <f>((C48*100)/D8)/100</f>
        <v>2.4999019646288383E-3</v>
      </c>
    </row>
    <row r="49" spans="1:4">
      <c r="A49" s="4" t="s">
        <v>63</v>
      </c>
      <c r="B49" s="5" t="s">
        <v>70</v>
      </c>
      <c r="C49" s="12">
        <v>6.12</v>
      </c>
      <c r="D49" s="20">
        <f>((C49*100)/D8)/100</f>
        <v>4.9998039292576766E-3</v>
      </c>
    </row>
    <row r="50" spans="1:4" ht="24" customHeight="1">
      <c r="A50" s="33" t="s">
        <v>110</v>
      </c>
      <c r="B50" s="35"/>
      <c r="C50" s="10">
        <f>SUM(C43:C49)</f>
        <v>244.76000000000002</v>
      </c>
      <c r="D50" s="21">
        <f>SUM(D43:D49)</f>
        <v>0.19995947871325306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525.53</v>
      </c>
      <c r="D53" s="20">
        <f>((C53*100)/D8)/100</f>
        <v>0.42933773838934419</v>
      </c>
    </row>
    <row r="54" spans="1:4">
      <c r="A54" s="4" t="s">
        <v>72</v>
      </c>
      <c r="B54" s="5" t="s">
        <v>74</v>
      </c>
      <c r="C54" s="12">
        <v>339.87</v>
      </c>
      <c r="D54" s="20">
        <f>((C54*100)/D8)/100</f>
        <v>0.27766067997333438</v>
      </c>
    </row>
    <row r="55" spans="1:4">
      <c r="A55" s="36" t="s">
        <v>78</v>
      </c>
      <c r="B55" s="36"/>
      <c r="C55" s="8">
        <f>SUM(C53:C54)</f>
        <v>865.4</v>
      </c>
      <c r="D55" s="20">
        <f>((C55*100)/D8)/100</f>
        <v>0.70699841836267863</v>
      </c>
    </row>
    <row r="56" spans="1:4">
      <c r="A56" s="31" t="s">
        <v>84</v>
      </c>
      <c r="B56" s="32"/>
      <c r="C56" s="8">
        <f>C50+C55</f>
        <v>1110.1600000000001</v>
      </c>
      <c r="D56" s="21">
        <f>((C56*100)/D8)/100</f>
        <v>0.90695789707593177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315.81</v>
      </c>
      <c r="D67" s="20">
        <f>((C67*100)/D8)/100</f>
        <v>0.25800458805537035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f>C76</f>
        <v>518.16</v>
      </c>
      <c r="D72" s="13">
        <f>D76</f>
        <v>0.42331673267714998</v>
      </c>
    </row>
    <row r="73" spans="1:4">
      <c r="A73" s="15" t="s">
        <v>98</v>
      </c>
      <c r="B73" s="16" t="s">
        <v>104</v>
      </c>
      <c r="C73" s="6">
        <v>126.9</v>
      </c>
      <c r="D73" s="20">
        <f>((C73*100)/D8)/100</f>
        <v>0.10367240500372535</v>
      </c>
    </row>
    <row r="74" spans="1:4">
      <c r="A74" s="15" t="s">
        <v>99</v>
      </c>
      <c r="B74" s="16" t="s">
        <v>105</v>
      </c>
      <c r="C74" s="12">
        <v>321.47000000000003</v>
      </c>
      <c r="D74" s="20">
        <f>((C74*100)/D8)/100</f>
        <v>0.26262858972850739</v>
      </c>
    </row>
    <row r="75" spans="1:4">
      <c r="A75" s="15" t="s">
        <v>100</v>
      </c>
      <c r="B75" s="16" t="s">
        <v>106</v>
      </c>
      <c r="C75" s="12">
        <v>69.790000000000006</v>
      </c>
      <c r="D75" s="20">
        <f>((C75*100)/D8)/100</f>
        <v>5.7015737944917204E-2</v>
      </c>
    </row>
    <row r="76" spans="1:4" s="17" customFormat="1" ht="22.5" customHeight="1">
      <c r="A76" s="33" t="s">
        <v>121</v>
      </c>
      <c r="B76" s="35"/>
      <c r="C76" s="10">
        <f>SUM(C73:C75)</f>
        <v>518.16</v>
      </c>
      <c r="D76" s="13">
        <f>SUM(D73:D75)</f>
        <v>0.42331673267714998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>
      <c r="A79" s="37" t="s">
        <v>107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2285.7872351999999</v>
      </c>
      <c r="D81" s="20">
        <f>((C81*100)/D8)/100</f>
        <v>1.8674000000000002</v>
      </c>
    </row>
    <row r="82" spans="1:4">
      <c r="A82" s="4">
        <v>2</v>
      </c>
      <c r="B82" s="5" t="s">
        <v>55</v>
      </c>
      <c r="C82" s="19">
        <f>C56</f>
        <v>1110.1600000000001</v>
      </c>
      <c r="D82" s="20">
        <f>((C82*100)/D8)/100</f>
        <v>0.90695789707593177</v>
      </c>
    </row>
    <row r="83" spans="1:4">
      <c r="A83" s="4">
        <v>3</v>
      </c>
      <c r="B83" s="5" t="s">
        <v>79</v>
      </c>
      <c r="C83" s="19">
        <f>C63</f>
        <v>0</v>
      </c>
      <c r="D83" s="20">
        <f>((C83*100)/D8)/100</f>
        <v>0</v>
      </c>
    </row>
    <row r="84" spans="1:4">
      <c r="A84" s="4">
        <v>4</v>
      </c>
      <c r="B84" s="5" t="s">
        <v>85</v>
      </c>
      <c r="C84" s="19">
        <f>C67</f>
        <v>315.81</v>
      </c>
      <c r="D84" s="20">
        <f>((C84*100)/D8)/100</f>
        <v>0.25800458805537035</v>
      </c>
    </row>
    <row r="85" spans="1:4">
      <c r="A85" s="4">
        <v>5</v>
      </c>
      <c r="B85" s="5" t="s">
        <v>88</v>
      </c>
      <c r="C85" s="19">
        <f>C76</f>
        <v>518.16</v>
      </c>
      <c r="D85" s="20">
        <f>((C85*100)/D8)/100</f>
        <v>0.42331673267714992</v>
      </c>
    </row>
    <row r="86" spans="1:4" ht="24.75" customHeight="1">
      <c r="A86" s="33" t="s">
        <v>122</v>
      </c>
      <c r="B86" s="35"/>
      <c r="C86" s="10">
        <f>SUM(C81:C85)</f>
        <v>4229.9172352000005</v>
      </c>
      <c r="D86" s="13">
        <f>SUM(D81:D85)</f>
        <v>3.4556792178084521</v>
      </c>
    </row>
  </sheetData>
  <mergeCells count="30">
    <mergeCell ref="A11:D11"/>
    <mergeCell ref="A1:D1"/>
    <mergeCell ref="A2:D2"/>
    <mergeCell ref="A3:D3"/>
    <mergeCell ref="A8:C8"/>
    <mergeCell ref="A10:D10"/>
    <mergeCell ref="A52:D52"/>
    <mergeCell ref="A21:B21"/>
    <mergeCell ref="A22:D22"/>
    <mergeCell ref="A29:B29"/>
    <mergeCell ref="A30:D30"/>
    <mergeCell ref="A34:B34"/>
    <mergeCell ref="A35:D35"/>
    <mergeCell ref="A37:B37"/>
    <mergeCell ref="A38:C38"/>
    <mergeCell ref="A40:D40"/>
    <mergeCell ref="A41:D41"/>
    <mergeCell ref="A50:B50"/>
    <mergeCell ref="A86:B86"/>
    <mergeCell ref="A55:B55"/>
    <mergeCell ref="A56:B56"/>
    <mergeCell ref="A58:D58"/>
    <mergeCell ref="A59:D59"/>
    <mergeCell ref="A63:B63"/>
    <mergeCell ref="A65:D65"/>
    <mergeCell ref="A69:D69"/>
    <mergeCell ref="A70:D70"/>
    <mergeCell ref="A76:B76"/>
    <mergeCell ref="A78:D78"/>
    <mergeCell ref="A79:D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6"/>
  <sheetViews>
    <sheetView zoomScaleNormal="100" zoomScaleSheetLayoutView="100" workbookViewId="0">
      <selection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131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1020.04</v>
      </c>
    </row>
    <row r="6" spans="1:4">
      <c r="A6" s="4" t="s">
        <v>7</v>
      </c>
      <c r="B6" s="5" t="s">
        <v>9</v>
      </c>
      <c r="C6" s="7">
        <v>0.2</v>
      </c>
      <c r="D6" s="6">
        <f>((D5*20)/100)</f>
        <v>204.00799999999998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24.75" customHeight="1">
      <c r="A8" s="33" t="s">
        <v>108</v>
      </c>
      <c r="B8" s="34"/>
      <c r="C8" s="35"/>
      <c r="D8" s="8">
        <f>SUM(D5:D7)</f>
        <v>1224.048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f>((D8*20)/100)</f>
        <v>244.80959999999999</v>
      </c>
    </row>
    <row r="14" spans="1:4">
      <c r="A14" s="4" t="s">
        <v>16</v>
      </c>
      <c r="B14" s="5" t="s">
        <v>24</v>
      </c>
      <c r="C14" s="7">
        <v>1.4999999999999999E-2</v>
      </c>
      <c r="D14" s="6">
        <f>((D8*1.5)/100)</f>
        <v>18.360720000000001</v>
      </c>
    </row>
    <row r="15" spans="1:4">
      <c r="A15" s="4" t="s">
        <v>17</v>
      </c>
      <c r="B15" s="5" t="s">
        <v>25</v>
      </c>
      <c r="C15" s="7">
        <v>0.01</v>
      </c>
      <c r="D15" s="6">
        <f>((D8*1)/100)</f>
        <v>12.24048</v>
      </c>
    </row>
    <row r="16" spans="1:4">
      <c r="A16" s="4" t="s">
        <v>18</v>
      </c>
      <c r="B16" s="5" t="s">
        <v>26</v>
      </c>
      <c r="C16" s="7">
        <v>2E-3</v>
      </c>
      <c r="D16" s="6">
        <f>((D8*0.2)/100)</f>
        <v>2.448096</v>
      </c>
    </row>
    <row r="17" spans="1:4">
      <c r="A17" s="4" t="s">
        <v>19</v>
      </c>
      <c r="B17" s="5" t="s">
        <v>27</v>
      </c>
      <c r="C17" s="7">
        <v>2.5000000000000001E-2</v>
      </c>
      <c r="D17" s="6">
        <f>((D8*2.5)/100)</f>
        <v>30.601199999999999</v>
      </c>
    </row>
    <row r="18" spans="1:4">
      <c r="A18" s="4" t="s">
        <v>20</v>
      </c>
      <c r="B18" s="5" t="s">
        <v>28</v>
      </c>
      <c r="C18" s="7">
        <v>0.08</v>
      </c>
      <c r="D18" s="6">
        <f>((D8*8)/100)</f>
        <v>97.923839999999998</v>
      </c>
    </row>
    <row r="19" spans="1:4">
      <c r="A19" s="4" t="s">
        <v>21</v>
      </c>
      <c r="B19" s="5" t="s">
        <v>95</v>
      </c>
      <c r="C19" s="7">
        <v>4.99E-2</v>
      </c>
      <c r="D19" s="6">
        <f>((D8*4.99)/100)</f>
        <v>61.079995200000006</v>
      </c>
    </row>
    <row r="20" spans="1:4">
      <c r="A20" s="4" t="s">
        <v>22</v>
      </c>
      <c r="B20" s="5" t="s">
        <v>29</v>
      </c>
      <c r="C20" s="7">
        <v>6.0000000000000001E-3</v>
      </c>
      <c r="D20" s="6">
        <f>((D8*0.6)/100)</f>
        <v>7.3442880000000006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474.8082192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f>((D8*13.59)/100)</f>
        <v>166.3481232</v>
      </c>
    </row>
    <row r="24" spans="1:4">
      <c r="A24" s="4" t="s">
        <v>33</v>
      </c>
      <c r="B24" s="5" t="s">
        <v>41</v>
      </c>
      <c r="C24" s="7">
        <v>2.5399999999999999E-2</v>
      </c>
      <c r="D24" s="6">
        <f>((D8*2.54)/100)</f>
        <v>31.090819200000002</v>
      </c>
    </row>
    <row r="25" spans="1:4">
      <c r="A25" s="4" t="s">
        <v>34</v>
      </c>
      <c r="B25" s="5" t="s">
        <v>42</v>
      </c>
      <c r="C25" s="7">
        <v>1.5E-3</v>
      </c>
      <c r="D25" s="6">
        <f>((D8*0.15)/100)</f>
        <v>1.8360720000000001</v>
      </c>
    </row>
    <row r="26" spans="1:4">
      <c r="A26" s="4" t="s">
        <v>35</v>
      </c>
      <c r="B26" s="5" t="s">
        <v>43</v>
      </c>
      <c r="C26" s="7">
        <v>1.4999999999999999E-2</v>
      </c>
      <c r="D26" s="6">
        <f>((D8*1.5)/100)</f>
        <v>18.360720000000001</v>
      </c>
    </row>
    <row r="27" spans="1:4">
      <c r="A27" s="4" t="s">
        <v>36</v>
      </c>
      <c r="B27" s="5" t="s">
        <v>44</v>
      </c>
      <c r="C27" s="7">
        <v>5.0000000000000001E-3</v>
      </c>
      <c r="D27" s="6">
        <f>((D8*0.5)/100)</f>
        <v>6.1202399999999999</v>
      </c>
    </row>
    <row r="28" spans="1:4">
      <c r="A28" s="4" t="s">
        <v>37</v>
      </c>
      <c r="B28" s="5" t="s">
        <v>45</v>
      </c>
      <c r="C28" s="7">
        <v>0.11459999999999999</v>
      </c>
      <c r="D28" s="6">
        <f>((D8*11.46)/100)</f>
        <v>140.27590080000002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364.0318752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f>((D8*4.59)/100)</f>
        <v>56.1838032</v>
      </c>
    </row>
    <row r="32" spans="1:4">
      <c r="A32" s="4" t="s">
        <v>39</v>
      </c>
      <c r="B32" s="5" t="s">
        <v>49</v>
      </c>
      <c r="C32" s="7">
        <v>4.5999999999999999E-3</v>
      </c>
      <c r="D32" s="6">
        <f>((D8*0.46)/100)</f>
        <v>5.6306208</v>
      </c>
    </row>
    <row r="33" spans="1:4">
      <c r="A33" s="4" t="s">
        <v>47</v>
      </c>
      <c r="B33" s="5" t="s">
        <v>50</v>
      </c>
      <c r="C33" s="7">
        <v>1.6199999999999999E-2</v>
      </c>
      <c r="D33" s="6">
        <f>((D8*1.62)/100)</f>
        <v>19.829577600000004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81.64400160000001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f>((D8*11.54)/100)</f>
        <v>141.2551392</v>
      </c>
    </row>
    <row r="37" spans="1:4">
      <c r="A37" s="26" t="s">
        <v>53</v>
      </c>
      <c r="B37" s="27"/>
      <c r="C37" s="7">
        <v>0.86739999999999995</v>
      </c>
      <c r="D37" s="6">
        <f>((D8*86.74)/100)</f>
        <v>1061.7392351999999</v>
      </c>
    </row>
    <row r="38" spans="1:4" ht="24" customHeight="1">
      <c r="A38" s="33" t="s">
        <v>109</v>
      </c>
      <c r="B38" s="34"/>
      <c r="C38" s="35"/>
      <c r="D38" s="10">
        <f>D37+D8</f>
        <v>2285.7872351999999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71.69</v>
      </c>
      <c r="D43" s="20">
        <f>((C43*100)/D8)/100</f>
        <v>5.8567964654980847E-2</v>
      </c>
    </row>
    <row r="44" spans="1:4">
      <c r="A44" s="4" t="s">
        <v>58</v>
      </c>
      <c r="B44" s="5" t="s">
        <v>65</v>
      </c>
      <c r="C44" s="12">
        <v>92.8</v>
      </c>
      <c r="D44" s="20">
        <f>((C44*100)/D8)/100</f>
        <v>7.5814020365214438E-2</v>
      </c>
    </row>
    <row r="45" spans="1:4">
      <c r="A45" s="4" t="s">
        <v>59</v>
      </c>
      <c r="B45" s="5" t="s">
        <v>66</v>
      </c>
      <c r="C45" s="12">
        <v>61.19</v>
      </c>
      <c r="D45" s="20">
        <f>((C45*100)/D8)/100</f>
        <v>4.9989869678313266E-2</v>
      </c>
    </row>
    <row r="46" spans="1:4">
      <c r="A46" s="4" t="s">
        <v>60</v>
      </c>
      <c r="B46" s="5" t="s">
        <v>67</v>
      </c>
      <c r="C46" s="12">
        <v>5</v>
      </c>
      <c r="D46" s="20">
        <f>((C46*100)/D8)/100</f>
        <v>4.0848071317464672E-3</v>
      </c>
    </row>
    <row r="47" spans="1:4">
      <c r="A47" s="4" t="s">
        <v>61</v>
      </c>
      <c r="B47" s="5" t="s">
        <v>68</v>
      </c>
      <c r="C47" s="12">
        <v>4.9000000000000004</v>
      </c>
      <c r="D47" s="20">
        <f>((C47*100)/D8)/100</f>
        <v>4.0031109891115382E-3</v>
      </c>
    </row>
    <row r="48" spans="1:4">
      <c r="A48" s="4" t="s">
        <v>62</v>
      </c>
      <c r="B48" s="5" t="s">
        <v>69</v>
      </c>
      <c r="C48" s="12">
        <v>3.06</v>
      </c>
      <c r="D48" s="20">
        <f>((C48*100)/D8)/100</f>
        <v>2.4999019646288383E-3</v>
      </c>
    </row>
    <row r="49" spans="1:4">
      <c r="A49" s="4" t="s">
        <v>63</v>
      </c>
      <c r="B49" s="5" t="s">
        <v>70</v>
      </c>
      <c r="C49" s="12">
        <v>6.12</v>
      </c>
      <c r="D49" s="20">
        <f>((C49*100)/D8)/100</f>
        <v>4.9998039292576766E-3</v>
      </c>
    </row>
    <row r="50" spans="1:4" ht="24" customHeight="1">
      <c r="A50" s="33" t="s">
        <v>110</v>
      </c>
      <c r="B50" s="35"/>
      <c r="C50" s="10">
        <f>SUM(C43:C49)</f>
        <v>244.76000000000002</v>
      </c>
      <c r="D50" s="21">
        <f>SUM(D43:D49)</f>
        <v>0.19995947871325306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525.53</v>
      </c>
      <c r="D53" s="20">
        <f>((C53*100)/D8)/100</f>
        <v>0.42933773838934419</v>
      </c>
    </row>
    <row r="54" spans="1:4">
      <c r="A54" s="4" t="s">
        <v>72</v>
      </c>
      <c r="B54" s="5" t="s">
        <v>74</v>
      </c>
      <c r="C54" s="12">
        <v>339.87</v>
      </c>
      <c r="D54" s="20">
        <f>((C54*100)/D8)/100</f>
        <v>0.27766067997333438</v>
      </c>
    </row>
    <row r="55" spans="1:4">
      <c r="A55" s="36" t="s">
        <v>78</v>
      </c>
      <c r="B55" s="36"/>
      <c r="C55" s="8">
        <f>SUM(C53:C54)</f>
        <v>865.4</v>
      </c>
      <c r="D55" s="20">
        <f>((C55*100)/D8)/100</f>
        <v>0.70699841836267863</v>
      </c>
    </row>
    <row r="56" spans="1:4">
      <c r="A56" s="31" t="s">
        <v>84</v>
      </c>
      <c r="B56" s="32"/>
      <c r="C56" s="8">
        <f>C50+C55</f>
        <v>1110.1600000000001</v>
      </c>
      <c r="D56" s="21">
        <f>((C56*100)/D8)/100</f>
        <v>0.90695789707593177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315.81</v>
      </c>
      <c r="D67" s="20">
        <f>((C67*100)/D8)/100</f>
        <v>0.25800458805537035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f>C76</f>
        <v>518.16</v>
      </c>
      <c r="D72" s="13">
        <f>D76</f>
        <v>0.42331673267714998</v>
      </c>
    </row>
    <row r="73" spans="1:4">
      <c r="A73" s="15" t="s">
        <v>98</v>
      </c>
      <c r="B73" s="16" t="s">
        <v>104</v>
      </c>
      <c r="C73" s="6">
        <v>126.9</v>
      </c>
      <c r="D73" s="20">
        <f>((C73*100)/D8)/100</f>
        <v>0.10367240500372535</v>
      </c>
    </row>
    <row r="74" spans="1:4">
      <c r="A74" s="15" t="s">
        <v>99</v>
      </c>
      <c r="B74" s="16" t="s">
        <v>105</v>
      </c>
      <c r="C74" s="12">
        <v>321.47000000000003</v>
      </c>
      <c r="D74" s="20">
        <f>((C74*100)/D8)/100</f>
        <v>0.26262858972850739</v>
      </c>
    </row>
    <row r="75" spans="1:4">
      <c r="A75" s="15" t="s">
        <v>100</v>
      </c>
      <c r="B75" s="16" t="s">
        <v>106</v>
      </c>
      <c r="C75" s="12">
        <v>69.790000000000006</v>
      </c>
      <c r="D75" s="20">
        <f>((C75*100)/D8)/100</f>
        <v>5.7015737944917204E-2</v>
      </c>
    </row>
    <row r="76" spans="1:4" s="17" customFormat="1" ht="22.5" customHeight="1">
      <c r="A76" s="33" t="s">
        <v>121</v>
      </c>
      <c r="B76" s="35"/>
      <c r="C76" s="10">
        <f>SUM(C73:C75)</f>
        <v>518.16</v>
      </c>
      <c r="D76" s="13">
        <f>SUM(D73:D75)</f>
        <v>0.42331673267714998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>
      <c r="A79" s="37" t="s">
        <v>111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2285.7872351999999</v>
      </c>
      <c r="D81" s="20">
        <f>((C81*100)/D8)/100</f>
        <v>1.8674000000000002</v>
      </c>
    </row>
    <row r="82" spans="1:4">
      <c r="A82" s="4">
        <v>2</v>
      </c>
      <c r="B82" s="5" t="s">
        <v>55</v>
      </c>
      <c r="C82" s="19">
        <f>C56</f>
        <v>1110.1600000000001</v>
      </c>
      <c r="D82" s="20">
        <f>((C82*100)/D8)/100</f>
        <v>0.90695789707593177</v>
      </c>
    </row>
    <row r="83" spans="1:4">
      <c r="A83" s="4">
        <v>3</v>
      </c>
      <c r="B83" s="5" t="s">
        <v>79</v>
      </c>
      <c r="C83" s="19">
        <f>C63</f>
        <v>0</v>
      </c>
      <c r="D83" s="20">
        <f>((C83*100)/D8)/100</f>
        <v>0</v>
      </c>
    </row>
    <row r="84" spans="1:4">
      <c r="A84" s="4">
        <v>4</v>
      </c>
      <c r="B84" s="5" t="s">
        <v>85</v>
      </c>
      <c r="C84" s="19">
        <f>C67</f>
        <v>315.81</v>
      </c>
      <c r="D84" s="20">
        <f>((C84*100)/D8)/100</f>
        <v>0.25800458805537035</v>
      </c>
    </row>
    <row r="85" spans="1:4">
      <c r="A85" s="4">
        <v>5</v>
      </c>
      <c r="B85" s="5" t="s">
        <v>88</v>
      </c>
      <c r="C85" s="19">
        <f>C76</f>
        <v>518.16</v>
      </c>
      <c r="D85" s="20">
        <f>((C85*100)/D8)/100</f>
        <v>0.42331673267714992</v>
      </c>
    </row>
    <row r="86" spans="1:4" ht="24.75" customHeight="1">
      <c r="A86" s="33" t="s">
        <v>122</v>
      </c>
      <c r="B86" s="35"/>
      <c r="C86" s="10">
        <f>SUM(C81:C85)</f>
        <v>4229.9172352000005</v>
      </c>
      <c r="D86" s="13">
        <f>SUM(D81:D85)</f>
        <v>3.4556792178084521</v>
      </c>
    </row>
  </sheetData>
  <mergeCells count="30">
    <mergeCell ref="A11:D11"/>
    <mergeCell ref="A1:D1"/>
    <mergeCell ref="A2:D2"/>
    <mergeCell ref="A3:D3"/>
    <mergeCell ref="A8:C8"/>
    <mergeCell ref="A10:D10"/>
    <mergeCell ref="A52:D52"/>
    <mergeCell ref="A21:B21"/>
    <mergeCell ref="A22:D22"/>
    <mergeCell ref="A29:B29"/>
    <mergeCell ref="A30:D30"/>
    <mergeCell ref="A34:B34"/>
    <mergeCell ref="A35:D35"/>
    <mergeCell ref="A37:B37"/>
    <mergeCell ref="A38:C38"/>
    <mergeCell ref="A40:D40"/>
    <mergeCell ref="A41:D41"/>
    <mergeCell ref="A50:B50"/>
    <mergeCell ref="A86:B86"/>
    <mergeCell ref="A55:B55"/>
    <mergeCell ref="A56:B56"/>
    <mergeCell ref="A58:D58"/>
    <mergeCell ref="A59:D59"/>
    <mergeCell ref="A63:B63"/>
    <mergeCell ref="A65:D65"/>
    <mergeCell ref="A69:D69"/>
    <mergeCell ref="A70:D70"/>
    <mergeCell ref="A76:B76"/>
    <mergeCell ref="A78:D78"/>
    <mergeCell ref="A79:D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6"/>
  <sheetViews>
    <sheetView topLeftCell="A68" zoomScaleNormal="100" zoomScaleSheetLayoutView="100" workbookViewId="0">
      <selection activeCell="D86"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117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1020.04</v>
      </c>
    </row>
    <row r="6" spans="1:4">
      <c r="A6" s="4" t="s">
        <v>7</v>
      </c>
      <c r="B6" s="5" t="s">
        <v>9</v>
      </c>
      <c r="C6" s="7">
        <v>0.4</v>
      </c>
      <c r="D6" s="6">
        <f>((D5*40)/100)</f>
        <v>408.01599999999996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24.75" customHeight="1">
      <c r="A8" s="33" t="s">
        <v>113</v>
      </c>
      <c r="B8" s="34"/>
      <c r="C8" s="35"/>
      <c r="D8" s="8">
        <f>SUM(D5:D7)</f>
        <v>1428.056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f>((D8*20)/100)</f>
        <v>285.61120000000005</v>
      </c>
    </row>
    <row r="14" spans="1:4">
      <c r="A14" s="4" t="s">
        <v>16</v>
      </c>
      <c r="B14" s="5" t="s">
        <v>24</v>
      </c>
      <c r="C14" s="7">
        <v>1.4999999999999999E-2</v>
      </c>
      <c r="D14" s="6">
        <f>((D8*1.5)/100)</f>
        <v>21.420839999999998</v>
      </c>
    </row>
    <row r="15" spans="1:4">
      <c r="A15" s="4" t="s">
        <v>17</v>
      </c>
      <c r="B15" s="5" t="s">
        <v>25</v>
      </c>
      <c r="C15" s="7">
        <v>0.01</v>
      </c>
      <c r="D15" s="6">
        <f>((D8*1)/100)</f>
        <v>14.280560000000001</v>
      </c>
    </row>
    <row r="16" spans="1:4">
      <c r="A16" s="4" t="s">
        <v>18</v>
      </c>
      <c r="B16" s="5" t="s">
        <v>26</v>
      </c>
      <c r="C16" s="7">
        <v>2E-3</v>
      </c>
      <c r="D16" s="6">
        <f>((D8*0.2)/100)</f>
        <v>2.856112</v>
      </c>
    </row>
    <row r="17" spans="1:4">
      <c r="A17" s="4" t="s">
        <v>19</v>
      </c>
      <c r="B17" s="5" t="s">
        <v>27</v>
      </c>
      <c r="C17" s="7">
        <v>2.5000000000000001E-2</v>
      </c>
      <c r="D17" s="6">
        <f>((D8*2.5)/100)</f>
        <v>35.701400000000007</v>
      </c>
    </row>
    <row r="18" spans="1:4">
      <c r="A18" s="4" t="s">
        <v>20</v>
      </c>
      <c r="B18" s="5" t="s">
        <v>28</v>
      </c>
      <c r="C18" s="7">
        <v>0.08</v>
      </c>
      <c r="D18" s="6">
        <f>((D8*8)/100)</f>
        <v>114.24448000000001</v>
      </c>
    </row>
    <row r="19" spans="1:4">
      <c r="A19" s="4" t="s">
        <v>21</v>
      </c>
      <c r="B19" s="5" t="s">
        <v>95</v>
      </c>
      <c r="C19" s="7">
        <v>4.99E-2</v>
      </c>
      <c r="D19" s="6">
        <f>((D8*4.99)/100)</f>
        <v>71.259994400000011</v>
      </c>
    </row>
    <row r="20" spans="1:4">
      <c r="A20" s="4" t="s">
        <v>22</v>
      </c>
      <c r="B20" s="5" t="s">
        <v>29</v>
      </c>
      <c r="C20" s="7">
        <v>6.0000000000000001E-3</v>
      </c>
      <c r="D20" s="6">
        <f>((D8*0.6)/100)</f>
        <v>8.5683360000000004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553.94292240000016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f>((D8*13.59)/100)</f>
        <v>194.07281040000001</v>
      </c>
    </row>
    <row r="24" spans="1:4">
      <c r="A24" s="4" t="s">
        <v>33</v>
      </c>
      <c r="B24" s="5" t="s">
        <v>41</v>
      </c>
      <c r="C24" s="7">
        <v>2.5399999999999999E-2</v>
      </c>
      <c r="D24" s="6">
        <f>((D8*2.54)/100)</f>
        <v>36.272622400000003</v>
      </c>
    </row>
    <row r="25" spans="1:4">
      <c r="A25" s="4" t="s">
        <v>34</v>
      </c>
      <c r="B25" s="5" t="s">
        <v>42</v>
      </c>
      <c r="C25" s="7">
        <v>1.5E-3</v>
      </c>
      <c r="D25" s="6">
        <f>((D8*0.15)/100)</f>
        <v>2.1420840000000001</v>
      </c>
    </row>
    <row r="26" spans="1:4">
      <c r="A26" s="4" t="s">
        <v>35</v>
      </c>
      <c r="B26" s="5" t="s">
        <v>43</v>
      </c>
      <c r="C26" s="7">
        <v>1.4999999999999999E-2</v>
      </c>
      <c r="D26" s="6">
        <f>((D8*1.5)/100)</f>
        <v>21.420839999999998</v>
      </c>
    </row>
    <row r="27" spans="1:4">
      <c r="A27" s="4" t="s">
        <v>36</v>
      </c>
      <c r="B27" s="5" t="s">
        <v>44</v>
      </c>
      <c r="C27" s="7">
        <v>5.0000000000000001E-3</v>
      </c>
      <c r="D27" s="6">
        <f>((D8*0.5)/100)</f>
        <v>7.1402800000000006</v>
      </c>
    </row>
    <row r="28" spans="1:4">
      <c r="A28" s="4" t="s">
        <v>37</v>
      </c>
      <c r="B28" s="5" t="s">
        <v>45</v>
      </c>
      <c r="C28" s="7">
        <v>0.11459999999999999</v>
      </c>
      <c r="D28" s="6">
        <f>((D8*11.46)/100)</f>
        <v>163.65521760000001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424.70385440000007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f>((D8*4.59)/100)</f>
        <v>65.547770400000005</v>
      </c>
    </row>
    <row r="32" spans="1:4">
      <c r="A32" s="4" t="s">
        <v>39</v>
      </c>
      <c r="B32" s="5" t="s">
        <v>49</v>
      </c>
      <c r="C32" s="7">
        <v>4.5999999999999999E-3</v>
      </c>
      <c r="D32" s="6">
        <f>((D8*0.46)/100)</f>
        <v>6.5690576000000007</v>
      </c>
    </row>
    <row r="33" spans="1:4">
      <c r="A33" s="4" t="s">
        <v>47</v>
      </c>
      <c r="B33" s="5" t="s">
        <v>50</v>
      </c>
      <c r="C33" s="7">
        <v>1.6199999999999999E-2</v>
      </c>
      <c r="D33" s="6">
        <f>((D8*1.62)/100)</f>
        <v>23.134507200000002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95.2513352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f>((D8*11.54)/100)</f>
        <v>164.79766240000001</v>
      </c>
    </row>
    <row r="37" spans="1:4">
      <c r="A37" s="26" t="s">
        <v>53</v>
      </c>
      <c r="B37" s="27"/>
      <c r="C37" s="7">
        <v>0.86739999999999995</v>
      </c>
      <c r="D37" s="6">
        <f>((D8*86.74)/100)</f>
        <v>1238.6957743999999</v>
      </c>
    </row>
    <row r="38" spans="1:4" ht="24" customHeight="1">
      <c r="A38" s="33" t="s">
        <v>114</v>
      </c>
      <c r="B38" s="34"/>
      <c r="C38" s="35"/>
      <c r="D38" s="10">
        <f>D37+D8</f>
        <v>2666.7517743999997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71.69</v>
      </c>
      <c r="D43" s="20">
        <f>((C43*100)/D8)/100</f>
        <v>5.0201112561412159E-2</v>
      </c>
    </row>
    <row r="44" spans="1:4">
      <c r="A44" s="4" t="s">
        <v>58</v>
      </c>
      <c r="B44" s="5" t="s">
        <v>65</v>
      </c>
      <c r="C44" s="12">
        <v>92.8</v>
      </c>
      <c r="D44" s="20">
        <f>((C44*100)/D8)/100</f>
        <v>6.4983446027326655E-2</v>
      </c>
    </row>
    <row r="45" spans="1:4">
      <c r="A45" s="4" t="s">
        <v>59</v>
      </c>
      <c r="B45" s="5" t="s">
        <v>66</v>
      </c>
      <c r="C45" s="12">
        <v>79.48</v>
      </c>
      <c r="D45" s="20">
        <f>((C45*100)/D8)/100</f>
        <v>5.5656080713921578E-2</v>
      </c>
    </row>
    <row r="46" spans="1:4">
      <c r="A46" s="4" t="s">
        <v>60</v>
      </c>
      <c r="B46" s="5" t="s">
        <v>67</v>
      </c>
      <c r="C46" s="12">
        <v>5</v>
      </c>
      <c r="D46" s="20">
        <f>((C46*100)/D8)/100</f>
        <v>3.5012632557826859E-3</v>
      </c>
    </row>
    <row r="47" spans="1:4">
      <c r="A47" s="4" t="s">
        <v>61</v>
      </c>
      <c r="B47" s="5" t="s">
        <v>68</v>
      </c>
      <c r="C47" s="12">
        <v>5.71</v>
      </c>
      <c r="D47" s="20">
        <f>((C47*100)/D8)/100</f>
        <v>3.9984426381038281E-3</v>
      </c>
    </row>
    <row r="48" spans="1:4">
      <c r="A48" s="4" t="s">
        <v>62</v>
      </c>
      <c r="B48" s="5" t="s">
        <v>69</v>
      </c>
      <c r="C48" s="12">
        <v>3.57</v>
      </c>
      <c r="D48" s="20">
        <f>((C48*100)/D8)/100</f>
        <v>2.4999019646288383E-3</v>
      </c>
    </row>
    <row r="49" spans="1:4">
      <c r="A49" s="4" t="s">
        <v>63</v>
      </c>
      <c r="B49" s="5" t="s">
        <v>70</v>
      </c>
      <c r="C49" s="12">
        <v>6.12</v>
      </c>
      <c r="D49" s="20">
        <f>((C49*100)/D8)/100</f>
        <v>4.2855462250780078E-3</v>
      </c>
    </row>
    <row r="50" spans="1:4" ht="24" customHeight="1">
      <c r="A50" s="33" t="s">
        <v>123</v>
      </c>
      <c r="B50" s="35"/>
      <c r="C50" s="10">
        <f>SUM(C43:C49)</f>
        <v>264.37000000000006</v>
      </c>
      <c r="D50" s="21">
        <f>SUM(D43:D49)</f>
        <v>0.18512579338625376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565.36</v>
      </c>
      <c r="D53" s="20">
        <f>((C53*100)/D8)/100</f>
        <v>0.39589483885785987</v>
      </c>
    </row>
    <row r="54" spans="1:4">
      <c r="A54" s="4" t="s">
        <v>72</v>
      </c>
      <c r="B54" s="5" t="s">
        <v>74</v>
      </c>
      <c r="C54" s="12">
        <v>510.78</v>
      </c>
      <c r="D54" s="20">
        <f>((C54*100)/D8)/100</f>
        <v>0.35767504915773607</v>
      </c>
    </row>
    <row r="55" spans="1:4">
      <c r="A55" s="36" t="s">
        <v>78</v>
      </c>
      <c r="B55" s="36"/>
      <c r="C55" s="8">
        <f>SUM(C53:C54)</f>
        <v>1076.1399999999999</v>
      </c>
      <c r="D55" s="20">
        <f>((C55*100)/D8)/100</f>
        <v>0.75356988801559599</v>
      </c>
    </row>
    <row r="56" spans="1:4">
      <c r="A56" s="31" t="s">
        <v>84</v>
      </c>
      <c r="B56" s="32"/>
      <c r="C56" s="8">
        <f>C50+C55</f>
        <v>1340.51</v>
      </c>
      <c r="D56" s="21">
        <f>((C56*100)/D8)/100</f>
        <v>0.93869568140184978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315.81</v>
      </c>
      <c r="D67" s="20">
        <f>((C67*100)/D8)/100</f>
        <v>0.22114678976174601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f>C76</f>
        <v>603.51</v>
      </c>
      <c r="D72" s="13">
        <f>D76</f>
        <v>0.42260947749948186</v>
      </c>
    </row>
    <row r="73" spans="1:4">
      <c r="A73" s="15" t="s">
        <v>98</v>
      </c>
      <c r="B73" s="16" t="s">
        <v>104</v>
      </c>
      <c r="C73" s="6">
        <v>147.80000000000001</v>
      </c>
      <c r="D73" s="20">
        <f>((C73*100)/D8)/100</f>
        <v>0.10349734184093622</v>
      </c>
    </row>
    <row r="74" spans="1:4">
      <c r="A74" s="15" t="s">
        <v>99</v>
      </c>
      <c r="B74" s="16" t="s">
        <v>105</v>
      </c>
      <c r="C74" s="12">
        <v>374.42</v>
      </c>
      <c r="D74" s="20">
        <f>((C74*100)/D8)/100</f>
        <v>0.2621885976460307</v>
      </c>
    </row>
    <row r="75" spans="1:4">
      <c r="A75" s="15" t="s">
        <v>100</v>
      </c>
      <c r="B75" s="16" t="s">
        <v>106</v>
      </c>
      <c r="C75" s="12">
        <v>81.290000000000006</v>
      </c>
      <c r="D75" s="20">
        <f>((C75*100)/D8)/100</f>
        <v>5.6923538012514915E-2</v>
      </c>
    </row>
    <row r="76" spans="1:4" s="17" customFormat="1" ht="22.5" customHeight="1">
      <c r="A76" s="33" t="s">
        <v>124</v>
      </c>
      <c r="B76" s="35"/>
      <c r="C76" s="10">
        <f>SUM(C73:C75)</f>
        <v>603.51</v>
      </c>
      <c r="D76" s="13">
        <f>SUM(D73:D75)</f>
        <v>0.42260947749948186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 ht="12.75" customHeight="1">
      <c r="A79" s="37" t="s">
        <v>112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2666.7517743999997</v>
      </c>
      <c r="D81" s="20">
        <f>((C81*100)/D8)/100</f>
        <v>1.8673999999999997</v>
      </c>
    </row>
    <row r="82" spans="1:4">
      <c r="A82" s="4">
        <v>2</v>
      </c>
      <c r="B82" s="5" t="s">
        <v>55</v>
      </c>
      <c r="C82" s="19">
        <f>C56</f>
        <v>1340.51</v>
      </c>
      <c r="D82" s="20">
        <f>((C82*100)/D8)/100</f>
        <v>0.93869568140184978</v>
      </c>
    </row>
    <row r="83" spans="1:4">
      <c r="A83" s="4">
        <v>3</v>
      </c>
      <c r="B83" s="5" t="s">
        <v>79</v>
      </c>
      <c r="C83" s="19">
        <f>C63</f>
        <v>0</v>
      </c>
      <c r="D83" s="20">
        <f>((C83*100)/D8)/100</f>
        <v>0</v>
      </c>
    </row>
    <row r="84" spans="1:4">
      <c r="A84" s="4">
        <v>4</v>
      </c>
      <c r="B84" s="5" t="s">
        <v>85</v>
      </c>
      <c r="C84" s="19">
        <f>C67</f>
        <v>315.81</v>
      </c>
      <c r="D84" s="20">
        <f>((C84*100)/D8)/100</f>
        <v>0.22114678976174601</v>
      </c>
    </row>
    <row r="85" spans="1:4">
      <c r="A85" s="4">
        <v>5</v>
      </c>
      <c r="B85" s="5" t="s">
        <v>88</v>
      </c>
      <c r="C85" s="19">
        <f>C76</f>
        <v>603.51</v>
      </c>
      <c r="D85" s="20">
        <f>((C85*100)/D8)/100</f>
        <v>0.4226094774994818</v>
      </c>
    </row>
    <row r="86" spans="1:4" ht="24.75" customHeight="1">
      <c r="A86" s="33" t="s">
        <v>125</v>
      </c>
      <c r="B86" s="35"/>
      <c r="C86" s="10">
        <f>SUM(C81:C85)</f>
        <v>4926.5817744000005</v>
      </c>
      <c r="D86" s="13">
        <f>SUM(D81:D85)</f>
        <v>3.4498519486630772</v>
      </c>
    </row>
  </sheetData>
  <mergeCells count="30">
    <mergeCell ref="A11:D11"/>
    <mergeCell ref="A1:D1"/>
    <mergeCell ref="A2:D2"/>
    <mergeCell ref="A3:D3"/>
    <mergeCell ref="A8:C8"/>
    <mergeCell ref="A10:D10"/>
    <mergeCell ref="A52:D52"/>
    <mergeCell ref="A21:B21"/>
    <mergeCell ref="A22:D22"/>
    <mergeCell ref="A29:B29"/>
    <mergeCell ref="A30:D30"/>
    <mergeCell ref="A34:B34"/>
    <mergeCell ref="A35:D35"/>
    <mergeCell ref="A37:B37"/>
    <mergeCell ref="A38:C38"/>
    <mergeCell ref="A40:D40"/>
    <mergeCell ref="A41:D41"/>
    <mergeCell ref="A50:B50"/>
    <mergeCell ref="A86:B86"/>
    <mergeCell ref="A55:B55"/>
    <mergeCell ref="A56:B56"/>
    <mergeCell ref="A58:D58"/>
    <mergeCell ref="A59:D59"/>
    <mergeCell ref="A63:B63"/>
    <mergeCell ref="A65:D65"/>
    <mergeCell ref="A69:D69"/>
    <mergeCell ref="A70:D70"/>
    <mergeCell ref="A76:B76"/>
    <mergeCell ref="A78:D78"/>
    <mergeCell ref="A79:D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6"/>
  <sheetViews>
    <sheetView topLeftCell="A68" zoomScaleNormal="100" zoomScaleSheetLayoutView="100" workbookViewId="0">
      <selection activeCell="D86"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115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1220.6199999999999</v>
      </c>
    </row>
    <row r="6" spans="1:4">
      <c r="A6" s="4" t="s">
        <v>7</v>
      </c>
      <c r="B6" s="5" t="s">
        <v>9</v>
      </c>
      <c r="C6" s="7">
        <v>0.4</v>
      </c>
      <c r="D6" s="6">
        <f>((D5*40)/100)</f>
        <v>488.24799999999993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24.75" customHeight="1">
      <c r="A8" s="33" t="s">
        <v>113</v>
      </c>
      <c r="B8" s="34"/>
      <c r="C8" s="35"/>
      <c r="D8" s="8">
        <f>SUM(D5:D7)</f>
        <v>1708.8679999999999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f>((D8*20)/100)</f>
        <v>341.77359999999999</v>
      </c>
    </row>
    <row r="14" spans="1:4">
      <c r="A14" s="4" t="s">
        <v>16</v>
      </c>
      <c r="B14" s="5" t="s">
        <v>24</v>
      </c>
      <c r="C14" s="7">
        <v>1.4999999999999999E-2</v>
      </c>
      <c r="D14" s="6">
        <f>((D8*1.5)/100)</f>
        <v>25.633019999999998</v>
      </c>
    </row>
    <row r="15" spans="1:4">
      <c r="A15" s="4" t="s">
        <v>17</v>
      </c>
      <c r="B15" s="5" t="s">
        <v>25</v>
      </c>
      <c r="C15" s="7">
        <v>0.01</v>
      </c>
      <c r="D15" s="6">
        <f>((D8*1)/100)</f>
        <v>17.08868</v>
      </c>
    </row>
    <row r="16" spans="1:4">
      <c r="A16" s="4" t="s">
        <v>18</v>
      </c>
      <c r="B16" s="5" t="s">
        <v>26</v>
      </c>
      <c r="C16" s="7">
        <v>2E-3</v>
      </c>
      <c r="D16" s="6">
        <f>((D8*0.2)/100)</f>
        <v>3.4177359999999997</v>
      </c>
    </row>
    <row r="17" spans="1:4">
      <c r="A17" s="4" t="s">
        <v>19</v>
      </c>
      <c r="B17" s="5" t="s">
        <v>27</v>
      </c>
      <c r="C17" s="7">
        <v>2.5000000000000001E-2</v>
      </c>
      <c r="D17" s="6">
        <f>((D8*2.5)/100)</f>
        <v>42.721699999999998</v>
      </c>
    </row>
    <row r="18" spans="1:4">
      <c r="A18" s="4" t="s">
        <v>20</v>
      </c>
      <c r="B18" s="5" t="s">
        <v>28</v>
      </c>
      <c r="C18" s="7">
        <v>0.08</v>
      </c>
      <c r="D18" s="6">
        <f>((D8*8)/100)</f>
        <v>136.70944</v>
      </c>
    </row>
    <row r="19" spans="1:4">
      <c r="A19" s="4" t="s">
        <v>21</v>
      </c>
      <c r="B19" s="5" t="s">
        <v>95</v>
      </c>
      <c r="C19" s="7">
        <v>4.99E-2</v>
      </c>
      <c r="D19" s="6">
        <f>((D8*4.99)/100)</f>
        <v>85.272513199999992</v>
      </c>
    </row>
    <row r="20" spans="1:4">
      <c r="A20" s="4" t="s">
        <v>22</v>
      </c>
      <c r="B20" s="5" t="s">
        <v>29</v>
      </c>
      <c r="C20" s="7">
        <v>6.0000000000000001E-3</v>
      </c>
      <c r="D20" s="6">
        <f>((D8*0.6)/100)</f>
        <v>10.253207999999999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662.86989719999985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f>((D8*13.59)/100)</f>
        <v>232.23516119999999</v>
      </c>
    </row>
    <row r="24" spans="1:4">
      <c r="A24" s="4" t="s">
        <v>33</v>
      </c>
      <c r="B24" s="5" t="s">
        <v>41</v>
      </c>
      <c r="C24" s="7">
        <v>2.5399999999999999E-2</v>
      </c>
      <c r="D24" s="6">
        <f>((D8*2.54)/100)</f>
        <v>43.405247200000005</v>
      </c>
    </row>
    <row r="25" spans="1:4">
      <c r="A25" s="4" t="s">
        <v>34</v>
      </c>
      <c r="B25" s="5" t="s">
        <v>42</v>
      </c>
      <c r="C25" s="7">
        <v>1.5E-3</v>
      </c>
      <c r="D25" s="6">
        <f>((D8*0.15)/100)</f>
        <v>2.5633019999999997</v>
      </c>
    </row>
    <row r="26" spans="1:4">
      <c r="A26" s="4" t="s">
        <v>35</v>
      </c>
      <c r="B26" s="5" t="s">
        <v>43</v>
      </c>
      <c r="C26" s="7">
        <v>1.4999999999999999E-2</v>
      </c>
      <c r="D26" s="6">
        <f>((D8*1.5)/100)</f>
        <v>25.633019999999998</v>
      </c>
    </row>
    <row r="27" spans="1:4">
      <c r="A27" s="4" t="s">
        <v>36</v>
      </c>
      <c r="B27" s="5" t="s">
        <v>44</v>
      </c>
      <c r="C27" s="7">
        <v>5.0000000000000001E-3</v>
      </c>
      <c r="D27" s="6">
        <f>((D8*0.5)/100)</f>
        <v>8.54434</v>
      </c>
    </row>
    <row r="28" spans="1:4">
      <c r="A28" s="4" t="s">
        <v>37</v>
      </c>
      <c r="B28" s="5" t="s">
        <v>45</v>
      </c>
      <c r="C28" s="7">
        <v>0.11459999999999999</v>
      </c>
      <c r="D28" s="6">
        <f>((D8*11.46)/100)</f>
        <v>195.83627280000002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508.21734320000002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f>((D8*4.59)/100)</f>
        <v>78.437041199999996</v>
      </c>
    </row>
    <row r="32" spans="1:4">
      <c r="A32" s="4" t="s">
        <v>39</v>
      </c>
      <c r="B32" s="5" t="s">
        <v>49</v>
      </c>
      <c r="C32" s="7">
        <v>4.5999999999999999E-3</v>
      </c>
      <c r="D32" s="6">
        <f>((D8*0.46)/100)</f>
        <v>7.8607928000000005</v>
      </c>
    </row>
    <row r="33" spans="1:4">
      <c r="A33" s="4" t="s">
        <v>47</v>
      </c>
      <c r="B33" s="5" t="s">
        <v>50</v>
      </c>
      <c r="C33" s="7">
        <v>1.6199999999999999E-2</v>
      </c>
      <c r="D33" s="6">
        <f>((D8*1.62)/100)</f>
        <v>27.683661600000001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113.98149559999999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f>((D8*11.54)/100)</f>
        <v>197.2033672</v>
      </c>
    </row>
    <row r="37" spans="1:4">
      <c r="A37" s="26" t="s">
        <v>53</v>
      </c>
      <c r="B37" s="27"/>
      <c r="C37" s="7">
        <v>0.86739999999999995</v>
      </c>
      <c r="D37" s="6">
        <f>((D8*86.74)/100)</f>
        <v>1482.2721031999999</v>
      </c>
    </row>
    <row r="38" spans="1:4" ht="24" customHeight="1">
      <c r="A38" s="33" t="s">
        <v>114</v>
      </c>
      <c r="B38" s="34"/>
      <c r="C38" s="35"/>
      <c r="D38" s="10">
        <f>D37+D8</f>
        <v>3191.1401031999999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71.69</v>
      </c>
      <c r="D43" s="20">
        <f>((C43*100)/D8)/100</f>
        <v>4.1951748174815146E-2</v>
      </c>
    </row>
    <row r="44" spans="1:4">
      <c r="A44" s="4" t="s">
        <v>58</v>
      </c>
      <c r="B44" s="5" t="s">
        <v>65</v>
      </c>
      <c r="C44" s="12">
        <v>80.760000000000005</v>
      </c>
      <c r="D44" s="20">
        <f>((C44*100)/D8)/100</f>
        <v>4.7259355315916747E-2</v>
      </c>
    </row>
    <row r="45" spans="1:4">
      <c r="A45" s="4" t="s">
        <v>59</v>
      </c>
      <c r="B45" s="5" t="s">
        <v>66</v>
      </c>
      <c r="C45" s="12">
        <v>262.76</v>
      </c>
      <c r="D45" s="20">
        <f>((C45*100)/D8)/100</f>
        <v>0.15376260776139528</v>
      </c>
    </row>
    <row r="46" spans="1:4">
      <c r="A46" s="4" t="s">
        <v>60</v>
      </c>
      <c r="B46" s="5" t="s">
        <v>67</v>
      </c>
      <c r="C46" s="12">
        <v>5</v>
      </c>
      <c r="D46" s="20">
        <f>((C46*100)/D8)/100</f>
        <v>2.9259135287219378E-3</v>
      </c>
    </row>
    <row r="47" spans="1:4">
      <c r="A47" s="4" t="s">
        <v>61</v>
      </c>
      <c r="B47" s="5" t="s">
        <v>68</v>
      </c>
      <c r="C47" s="12">
        <v>6.84</v>
      </c>
      <c r="D47" s="20">
        <f>((C47*100)/D8)/100</f>
        <v>4.0026497072916103E-3</v>
      </c>
    </row>
    <row r="48" spans="1:4">
      <c r="A48" s="4" t="s">
        <v>62</v>
      </c>
      <c r="B48" s="5" t="s">
        <v>69</v>
      </c>
      <c r="C48" s="12">
        <v>4.2699999999999996</v>
      </c>
      <c r="D48" s="20">
        <f>((C48*100)/D8)/100</f>
        <v>2.4987301535285343E-3</v>
      </c>
    </row>
    <row r="49" spans="1:4">
      <c r="A49" s="4" t="s">
        <v>63</v>
      </c>
      <c r="B49" s="5" t="s">
        <v>70</v>
      </c>
      <c r="C49" s="12">
        <v>7.32</v>
      </c>
      <c r="D49" s="20">
        <f>((C49*100)/D8)/100</f>
        <v>4.2835374060489172E-3</v>
      </c>
    </row>
    <row r="50" spans="1:4" ht="24" customHeight="1">
      <c r="A50" s="33" t="s">
        <v>126</v>
      </c>
      <c r="B50" s="35"/>
      <c r="C50" s="10">
        <f>SUM(C43:C49)</f>
        <v>438.63999999999993</v>
      </c>
      <c r="D50" s="21">
        <f>SUM(D43:D49)</f>
        <v>0.25668454204771818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565.36</v>
      </c>
      <c r="D53" s="20">
        <f>((C53*100)/D8)/100</f>
        <v>0.33083889451964693</v>
      </c>
    </row>
    <row r="54" spans="1:4">
      <c r="A54" s="4" t="s">
        <v>72</v>
      </c>
      <c r="B54" s="5" t="s">
        <v>74</v>
      </c>
      <c r="C54" s="12">
        <v>510.78</v>
      </c>
      <c r="D54" s="20">
        <f>((C54*100)/D8)/100</f>
        <v>0.29889962244011825</v>
      </c>
    </row>
    <row r="55" spans="1:4">
      <c r="A55" s="36" t="s">
        <v>78</v>
      </c>
      <c r="B55" s="36"/>
      <c r="C55" s="8">
        <f>SUM(C53:C54)</f>
        <v>1076.1399999999999</v>
      </c>
      <c r="D55" s="20">
        <f>((C55*100)/D8)/100</f>
        <v>0.62973851695976513</v>
      </c>
    </row>
    <row r="56" spans="1:4">
      <c r="A56" s="31" t="s">
        <v>84</v>
      </c>
      <c r="B56" s="32"/>
      <c r="C56" s="8">
        <f>C50+C55</f>
        <v>1514.7799999999997</v>
      </c>
      <c r="D56" s="21">
        <f>((C56*100)/D8)/100</f>
        <v>0.88642305900748308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315.81</v>
      </c>
      <c r="D67" s="20">
        <f>((C67*100)/D8)/100</f>
        <v>0.18480655030113502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f>C76</f>
        <v>701.04</v>
      </c>
      <c r="D72" s="13">
        <f>D76</f>
        <v>0.41023648403504548</v>
      </c>
    </row>
    <row r="73" spans="1:4">
      <c r="A73" s="15" t="s">
        <v>98</v>
      </c>
      <c r="B73" s="16" t="s">
        <v>104</v>
      </c>
      <c r="C73" s="6">
        <v>171.68</v>
      </c>
      <c r="D73" s="20">
        <f>((C73*100)/D8)/100</f>
        <v>0.10046416692219645</v>
      </c>
    </row>
    <row r="74" spans="1:4">
      <c r="A74" s="15" t="s">
        <v>99</v>
      </c>
      <c r="B74" s="16" t="s">
        <v>105</v>
      </c>
      <c r="C74" s="12">
        <v>434.93</v>
      </c>
      <c r="D74" s="20">
        <f>((C74*100)/D8)/100</f>
        <v>0.25451351420940649</v>
      </c>
    </row>
    <row r="75" spans="1:4">
      <c r="A75" s="15" t="s">
        <v>100</v>
      </c>
      <c r="B75" s="16" t="s">
        <v>106</v>
      </c>
      <c r="C75" s="12">
        <v>94.43</v>
      </c>
      <c r="D75" s="20">
        <f>((C75*100)/D8)/100</f>
        <v>5.5258802903442518E-2</v>
      </c>
    </row>
    <row r="76" spans="1:4" s="17" customFormat="1" ht="22.5" customHeight="1">
      <c r="A76" s="33" t="s">
        <v>127</v>
      </c>
      <c r="B76" s="35"/>
      <c r="C76" s="10">
        <f>SUM(C73:C75)</f>
        <v>701.04</v>
      </c>
      <c r="D76" s="13">
        <f>SUM(D73:D75)</f>
        <v>0.41023648403504548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 ht="13.5" customHeight="1">
      <c r="A79" s="37" t="s">
        <v>116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3191.1401031999999</v>
      </c>
      <c r="D81" s="20">
        <f>((C81*100)/D8)/100</f>
        <v>1.8674000000000002</v>
      </c>
    </row>
    <row r="82" spans="1:4">
      <c r="A82" s="4">
        <v>2</v>
      </c>
      <c r="B82" s="5" t="s">
        <v>55</v>
      </c>
      <c r="C82" s="19">
        <f>C56</f>
        <v>1514.7799999999997</v>
      </c>
      <c r="D82" s="20">
        <f>((C82*100)/D8)/100</f>
        <v>0.88642305900748308</v>
      </c>
    </row>
    <row r="83" spans="1:4">
      <c r="A83" s="4">
        <v>3</v>
      </c>
      <c r="B83" s="5" t="s">
        <v>79</v>
      </c>
      <c r="C83" s="19">
        <f>C63</f>
        <v>0</v>
      </c>
      <c r="D83" s="20">
        <f>((C83*100)/D8)/100</f>
        <v>0</v>
      </c>
    </row>
    <row r="84" spans="1:4">
      <c r="A84" s="4">
        <v>4</v>
      </c>
      <c r="B84" s="5" t="s">
        <v>85</v>
      </c>
      <c r="C84" s="19">
        <f>C67</f>
        <v>315.81</v>
      </c>
      <c r="D84" s="20">
        <f>((C84*100)/D8)/100</f>
        <v>0.18480655030113502</v>
      </c>
    </row>
    <row r="85" spans="1:4">
      <c r="A85" s="4">
        <v>5</v>
      </c>
      <c r="B85" s="5" t="s">
        <v>88</v>
      </c>
      <c r="C85" s="19">
        <f>C76</f>
        <v>701.04</v>
      </c>
      <c r="D85" s="20">
        <f>((C85*100)/D8)/100</f>
        <v>0.41023648403504542</v>
      </c>
    </row>
    <row r="86" spans="1:4" ht="24.75" customHeight="1">
      <c r="A86" s="33" t="s">
        <v>128</v>
      </c>
      <c r="B86" s="35"/>
      <c r="C86" s="10">
        <f>SUM(C81:C85)</f>
        <v>5722.7701032000004</v>
      </c>
      <c r="D86" s="13">
        <f>SUM(D81:D85)</f>
        <v>3.3488660933436636</v>
      </c>
    </row>
  </sheetData>
  <mergeCells count="30">
    <mergeCell ref="A11:D11"/>
    <mergeCell ref="A1:D1"/>
    <mergeCell ref="A2:D2"/>
    <mergeCell ref="A3:D3"/>
    <mergeCell ref="A8:C8"/>
    <mergeCell ref="A10:D10"/>
    <mergeCell ref="A52:D52"/>
    <mergeCell ref="A21:B21"/>
    <mergeCell ref="A22:D22"/>
    <mergeCell ref="A29:B29"/>
    <mergeCell ref="A30:D30"/>
    <mergeCell ref="A34:B34"/>
    <mergeCell ref="A35:D35"/>
    <mergeCell ref="A37:B37"/>
    <mergeCell ref="A38:C38"/>
    <mergeCell ref="A40:D40"/>
    <mergeCell ref="A41:D41"/>
    <mergeCell ref="A50:B50"/>
    <mergeCell ref="A86:B86"/>
    <mergeCell ref="A55:B55"/>
    <mergeCell ref="A56:B56"/>
    <mergeCell ref="A58:D58"/>
    <mergeCell ref="A59:D59"/>
    <mergeCell ref="A63:B63"/>
    <mergeCell ref="A65:D65"/>
    <mergeCell ref="A69:D69"/>
    <mergeCell ref="A70:D70"/>
    <mergeCell ref="A76:B76"/>
    <mergeCell ref="A78:D78"/>
    <mergeCell ref="A79:D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6"/>
  <sheetViews>
    <sheetView tabSelected="1" topLeftCell="A68" zoomScaleNormal="100" zoomScaleSheetLayoutView="100" workbookViewId="0">
      <selection activeCell="D86" sqref="A1:D86"/>
    </sheetView>
  </sheetViews>
  <sheetFormatPr defaultRowHeight="11.25"/>
  <cols>
    <col min="1" max="1" width="5.85546875" style="14" customWidth="1"/>
    <col min="2" max="2" width="56.42578125" style="14" customWidth="1"/>
    <col min="3" max="3" width="14.28515625" style="14" customWidth="1"/>
    <col min="4" max="4" width="15.140625" style="14" customWidth="1"/>
    <col min="5" max="16384" width="9.140625" style="14"/>
  </cols>
  <sheetData>
    <row r="1" spans="1:4" ht="15" customHeight="1">
      <c r="A1" s="25" t="s">
        <v>118</v>
      </c>
      <c r="B1" s="25"/>
      <c r="C1" s="25"/>
      <c r="D1" s="25"/>
    </row>
    <row r="2" spans="1:4">
      <c r="A2" s="28" t="s">
        <v>11</v>
      </c>
      <c r="B2" s="28"/>
      <c r="C2" s="28"/>
      <c r="D2" s="28"/>
    </row>
    <row r="3" spans="1:4">
      <c r="A3" s="29" t="s">
        <v>4</v>
      </c>
      <c r="B3" s="29"/>
      <c r="C3" s="29"/>
      <c r="D3" s="29"/>
    </row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4" t="s">
        <v>5</v>
      </c>
      <c r="B5" s="5" t="s">
        <v>8</v>
      </c>
      <c r="C5" s="7">
        <v>0</v>
      </c>
      <c r="D5" s="6">
        <v>1080.99</v>
      </c>
    </row>
    <row r="6" spans="1:4">
      <c r="A6" s="4" t="s">
        <v>7</v>
      </c>
      <c r="B6" s="5" t="s">
        <v>9</v>
      </c>
      <c r="C6" s="7">
        <v>0</v>
      </c>
      <c r="D6" s="6">
        <v>0</v>
      </c>
    </row>
    <row r="7" spans="1:4">
      <c r="A7" s="4" t="s">
        <v>6</v>
      </c>
      <c r="B7" s="5" t="s">
        <v>10</v>
      </c>
      <c r="C7" s="7">
        <v>0</v>
      </c>
      <c r="D7" s="12">
        <v>0</v>
      </c>
    </row>
    <row r="8" spans="1:4" ht="24.75" customHeight="1">
      <c r="A8" s="33" t="s">
        <v>108</v>
      </c>
      <c r="B8" s="34"/>
      <c r="C8" s="35"/>
      <c r="D8" s="8">
        <f>SUM(D5:D7)</f>
        <v>1080.99</v>
      </c>
    </row>
    <row r="9" spans="1:4" ht="6" customHeight="1">
      <c r="A9" s="3"/>
      <c r="B9" s="3"/>
      <c r="C9" s="3"/>
      <c r="D9" s="3"/>
    </row>
    <row r="10" spans="1:4">
      <c r="A10" s="29" t="s">
        <v>13</v>
      </c>
      <c r="B10" s="29"/>
      <c r="C10" s="29"/>
      <c r="D10" s="29"/>
    </row>
    <row r="11" spans="1:4">
      <c r="A11" s="28" t="s">
        <v>12</v>
      </c>
      <c r="B11" s="28"/>
      <c r="C11" s="28"/>
      <c r="D11" s="28"/>
    </row>
    <row r="12" spans="1:4">
      <c r="A12" s="1" t="s">
        <v>0</v>
      </c>
      <c r="B12" s="1" t="s">
        <v>14</v>
      </c>
      <c r="C12" s="1" t="s">
        <v>2</v>
      </c>
      <c r="D12" s="1" t="s">
        <v>3</v>
      </c>
    </row>
    <row r="13" spans="1:4">
      <c r="A13" s="4" t="s">
        <v>15</v>
      </c>
      <c r="B13" s="5" t="s">
        <v>23</v>
      </c>
      <c r="C13" s="7">
        <v>0.2</v>
      </c>
      <c r="D13" s="6">
        <f>((D8*20)/100)</f>
        <v>216.19799999999998</v>
      </c>
    </row>
    <row r="14" spans="1:4">
      <c r="A14" s="4" t="s">
        <v>16</v>
      </c>
      <c r="B14" s="5" t="s">
        <v>24</v>
      </c>
      <c r="C14" s="7">
        <v>1.4999999999999999E-2</v>
      </c>
      <c r="D14" s="6">
        <f>((D8*1.5)/100)</f>
        <v>16.214850000000002</v>
      </c>
    </row>
    <row r="15" spans="1:4">
      <c r="A15" s="4" t="s">
        <v>17</v>
      </c>
      <c r="B15" s="5" t="s">
        <v>25</v>
      </c>
      <c r="C15" s="7">
        <v>0.01</v>
      </c>
      <c r="D15" s="6">
        <f>((D8*1)/100)</f>
        <v>10.809900000000001</v>
      </c>
    </row>
    <row r="16" spans="1:4">
      <c r="A16" s="4" t="s">
        <v>18</v>
      </c>
      <c r="B16" s="5" t="s">
        <v>26</v>
      </c>
      <c r="C16" s="7">
        <v>2E-3</v>
      </c>
      <c r="D16" s="6">
        <f>((D8*0.2)/100)</f>
        <v>2.1619800000000002</v>
      </c>
    </row>
    <row r="17" spans="1:4">
      <c r="A17" s="4" t="s">
        <v>19</v>
      </c>
      <c r="B17" s="5" t="s">
        <v>27</v>
      </c>
      <c r="C17" s="7">
        <v>2.5000000000000001E-2</v>
      </c>
      <c r="D17" s="6">
        <f>((D8*2.5)/100)</f>
        <v>27.024749999999997</v>
      </c>
    </row>
    <row r="18" spans="1:4">
      <c r="A18" s="4" t="s">
        <v>20</v>
      </c>
      <c r="B18" s="5" t="s">
        <v>28</v>
      </c>
      <c r="C18" s="7">
        <v>0.08</v>
      </c>
      <c r="D18" s="6">
        <f>((D8*8)/100)</f>
        <v>86.479200000000006</v>
      </c>
    </row>
    <row r="19" spans="1:4">
      <c r="A19" s="4" t="s">
        <v>21</v>
      </c>
      <c r="B19" s="5" t="s">
        <v>95</v>
      </c>
      <c r="C19" s="7">
        <v>4.99E-2</v>
      </c>
      <c r="D19" s="6">
        <f>((D8*4.99)/100)</f>
        <v>53.941401000000006</v>
      </c>
    </row>
    <row r="20" spans="1:4">
      <c r="A20" s="4" t="s">
        <v>22</v>
      </c>
      <c r="B20" s="5" t="s">
        <v>29</v>
      </c>
      <c r="C20" s="7">
        <v>6.0000000000000001E-3</v>
      </c>
      <c r="D20" s="6">
        <f>((D8*0.6)/100)</f>
        <v>6.4859399999999994</v>
      </c>
    </row>
    <row r="21" spans="1:4">
      <c r="A21" s="23" t="s">
        <v>30</v>
      </c>
      <c r="B21" s="24"/>
      <c r="C21" s="9">
        <f>SUM(C13:C20)</f>
        <v>0.38790000000000008</v>
      </c>
      <c r="D21" s="10">
        <f>SUM(D13:D20)</f>
        <v>419.31602099999998</v>
      </c>
    </row>
    <row r="22" spans="1:4">
      <c r="A22" s="28" t="s">
        <v>31</v>
      </c>
      <c r="B22" s="28"/>
      <c r="C22" s="28"/>
      <c r="D22" s="28"/>
    </row>
    <row r="23" spans="1:4">
      <c r="A23" s="4" t="s">
        <v>32</v>
      </c>
      <c r="B23" s="5" t="s">
        <v>40</v>
      </c>
      <c r="C23" s="7">
        <v>0.13589999999999999</v>
      </c>
      <c r="D23" s="6">
        <f>((D8*13.59)/100)</f>
        <v>146.906541</v>
      </c>
    </row>
    <row r="24" spans="1:4">
      <c r="A24" s="4" t="s">
        <v>33</v>
      </c>
      <c r="B24" s="5" t="s">
        <v>41</v>
      </c>
      <c r="C24" s="7">
        <v>2.5399999999999999E-2</v>
      </c>
      <c r="D24" s="6">
        <f>((D8*2.54)/100)</f>
        <v>27.457146000000002</v>
      </c>
    </row>
    <row r="25" spans="1:4">
      <c r="A25" s="4" t="s">
        <v>34</v>
      </c>
      <c r="B25" s="5" t="s">
        <v>42</v>
      </c>
      <c r="C25" s="7">
        <v>1.5E-3</v>
      </c>
      <c r="D25" s="6">
        <f>((D8*0.15)/100)</f>
        <v>1.6214849999999998</v>
      </c>
    </row>
    <row r="26" spans="1:4">
      <c r="A26" s="4" t="s">
        <v>35</v>
      </c>
      <c r="B26" s="5" t="s">
        <v>43</v>
      </c>
      <c r="C26" s="7">
        <v>1.4999999999999999E-2</v>
      </c>
      <c r="D26" s="6">
        <f>((D8*1.5)/100)</f>
        <v>16.214850000000002</v>
      </c>
    </row>
    <row r="27" spans="1:4">
      <c r="A27" s="4" t="s">
        <v>36</v>
      </c>
      <c r="B27" s="5" t="s">
        <v>44</v>
      </c>
      <c r="C27" s="7">
        <v>5.0000000000000001E-3</v>
      </c>
      <c r="D27" s="6">
        <f>((D8*0.5)/100)</f>
        <v>5.4049500000000004</v>
      </c>
    </row>
    <row r="28" spans="1:4">
      <c r="A28" s="4" t="s">
        <v>37</v>
      </c>
      <c r="B28" s="5" t="s">
        <v>45</v>
      </c>
      <c r="C28" s="7">
        <v>0.11459999999999999</v>
      </c>
      <c r="D28" s="6">
        <f>((D8*11.46)/100)</f>
        <v>123.88145400000002</v>
      </c>
    </row>
    <row r="29" spans="1:4">
      <c r="A29" s="23" t="s">
        <v>30</v>
      </c>
      <c r="B29" s="24"/>
      <c r="C29" s="9">
        <f>SUM(C23:C28)</f>
        <v>0.2974</v>
      </c>
      <c r="D29" s="10">
        <f>SUM(D23:D28)</f>
        <v>321.48642600000005</v>
      </c>
    </row>
    <row r="30" spans="1:4">
      <c r="A30" s="28" t="s">
        <v>46</v>
      </c>
      <c r="B30" s="28"/>
      <c r="C30" s="28"/>
      <c r="D30" s="28"/>
    </row>
    <row r="31" spans="1:4">
      <c r="A31" s="4" t="s">
        <v>38</v>
      </c>
      <c r="B31" s="5" t="s">
        <v>48</v>
      </c>
      <c r="C31" s="7">
        <v>4.5900000000000003E-2</v>
      </c>
      <c r="D31" s="6">
        <f>((D8*4.59)/100)</f>
        <v>49.617440999999999</v>
      </c>
    </row>
    <row r="32" spans="1:4">
      <c r="A32" s="4" t="s">
        <v>39</v>
      </c>
      <c r="B32" s="5" t="s">
        <v>49</v>
      </c>
      <c r="C32" s="7">
        <v>4.5999999999999999E-3</v>
      </c>
      <c r="D32" s="6">
        <f>((D8*0.46)/100)</f>
        <v>4.9725539999999997</v>
      </c>
    </row>
    <row r="33" spans="1:4">
      <c r="A33" s="4" t="s">
        <v>47</v>
      </c>
      <c r="B33" s="5" t="s">
        <v>50</v>
      </c>
      <c r="C33" s="7">
        <v>1.6199999999999999E-2</v>
      </c>
      <c r="D33" s="6">
        <f>((D8*1.62)/100)</f>
        <v>17.512038000000004</v>
      </c>
    </row>
    <row r="34" spans="1:4">
      <c r="A34" s="23" t="s">
        <v>30</v>
      </c>
      <c r="B34" s="24"/>
      <c r="C34" s="9">
        <f>SUM(C31:C33)</f>
        <v>6.6700000000000009E-2</v>
      </c>
      <c r="D34" s="10">
        <f>SUM(D31:D33)</f>
        <v>72.102033000000006</v>
      </c>
    </row>
    <row r="35" spans="1:4">
      <c r="A35" s="28" t="s">
        <v>51</v>
      </c>
      <c r="B35" s="28"/>
      <c r="C35" s="28"/>
      <c r="D35" s="28"/>
    </row>
    <row r="36" spans="1:4">
      <c r="A36" s="4" t="s">
        <v>52</v>
      </c>
      <c r="B36" s="5" t="s">
        <v>54</v>
      </c>
      <c r="C36" s="7">
        <v>0.1154</v>
      </c>
      <c r="D36" s="6">
        <f>((D8*11.54)/100)</f>
        <v>124.74624599999999</v>
      </c>
    </row>
    <row r="37" spans="1:4">
      <c r="A37" s="26" t="s">
        <v>53</v>
      </c>
      <c r="B37" s="27"/>
      <c r="C37" s="7">
        <v>0.86739999999999995</v>
      </c>
      <c r="D37" s="6">
        <f>((D8*86.74)/100)</f>
        <v>937.65072599999996</v>
      </c>
    </row>
    <row r="38" spans="1:4" ht="24" customHeight="1">
      <c r="A38" s="33" t="s">
        <v>109</v>
      </c>
      <c r="B38" s="34"/>
      <c r="C38" s="35"/>
      <c r="D38" s="10">
        <f>D37+D8</f>
        <v>2018.6407260000001</v>
      </c>
    </row>
    <row r="39" spans="1:4">
      <c r="A39" s="3"/>
      <c r="B39" s="3"/>
      <c r="C39" s="3"/>
      <c r="D39" s="3"/>
    </row>
    <row r="40" spans="1:4">
      <c r="A40" s="28" t="s">
        <v>55</v>
      </c>
      <c r="B40" s="28"/>
      <c r="C40" s="28"/>
      <c r="D40" s="28"/>
    </row>
    <row r="41" spans="1:4">
      <c r="A41" s="29" t="s">
        <v>56</v>
      </c>
      <c r="B41" s="29"/>
      <c r="C41" s="29"/>
      <c r="D41" s="29"/>
    </row>
    <row r="42" spans="1:4" ht="35.25" customHeight="1">
      <c r="A42" s="1" t="s">
        <v>0</v>
      </c>
      <c r="B42" s="1" t="s">
        <v>76</v>
      </c>
      <c r="C42" s="1" t="s">
        <v>3</v>
      </c>
      <c r="D42" s="2" t="s">
        <v>77</v>
      </c>
    </row>
    <row r="43" spans="1:4">
      <c r="A43" s="4" t="s">
        <v>57</v>
      </c>
      <c r="B43" s="5" t="s">
        <v>64</v>
      </c>
      <c r="C43" s="12">
        <v>71.69</v>
      </c>
      <c r="D43" s="20">
        <f>((C43*100)/D8)/100</f>
        <v>6.6318837362047758E-2</v>
      </c>
    </row>
    <row r="44" spans="1:4">
      <c r="A44" s="4" t="s">
        <v>58</v>
      </c>
      <c r="B44" s="5" t="s">
        <v>65</v>
      </c>
      <c r="C44" s="12">
        <v>89.14</v>
      </c>
      <c r="D44" s="20">
        <f>((C44*100)/D8)/100</f>
        <v>8.2461447376941499E-2</v>
      </c>
    </row>
    <row r="45" spans="1:4">
      <c r="A45" s="4" t="s">
        <v>59</v>
      </c>
      <c r="B45" s="5" t="s">
        <v>66</v>
      </c>
      <c r="C45" s="12"/>
      <c r="D45" s="20">
        <f>((C45*100)/D8)/100</f>
        <v>0</v>
      </c>
    </row>
    <row r="46" spans="1:4">
      <c r="A46" s="4" t="s">
        <v>60</v>
      </c>
      <c r="B46" s="5" t="s">
        <v>67</v>
      </c>
      <c r="C46" s="12">
        <v>5</v>
      </c>
      <c r="D46" s="20">
        <f>((C46*100)/D8)/100</f>
        <v>4.6253896890813048E-3</v>
      </c>
    </row>
    <row r="47" spans="1:4">
      <c r="A47" s="4" t="s">
        <v>61</v>
      </c>
      <c r="B47" s="5" t="s">
        <v>68</v>
      </c>
      <c r="C47" s="12">
        <v>4.32</v>
      </c>
      <c r="D47" s="20">
        <f>((C47*100)/D8)/100</f>
        <v>3.9963366913662477E-3</v>
      </c>
    </row>
    <row r="48" spans="1:4">
      <c r="A48" s="4" t="s">
        <v>62</v>
      </c>
      <c r="B48" s="5" t="s">
        <v>69</v>
      </c>
      <c r="C48" s="12">
        <v>2.7</v>
      </c>
      <c r="D48" s="20">
        <f>((C48*100)/D8)/100</f>
        <v>2.4977104321039049E-3</v>
      </c>
    </row>
    <row r="49" spans="1:4">
      <c r="A49" s="4" t="s">
        <v>63</v>
      </c>
      <c r="B49" s="5" t="s">
        <v>70</v>
      </c>
      <c r="C49" s="12">
        <v>6.49</v>
      </c>
      <c r="D49" s="20">
        <f>((C49*100)/D8)/100</f>
        <v>6.0037558164275336E-3</v>
      </c>
    </row>
    <row r="50" spans="1:4" ht="24" customHeight="1">
      <c r="A50" s="33" t="s">
        <v>110</v>
      </c>
      <c r="B50" s="35"/>
      <c r="C50" s="10">
        <f>SUM(C43:C49)</f>
        <v>179.33999999999997</v>
      </c>
      <c r="D50" s="21">
        <f>SUM(D43:D49)</f>
        <v>0.16590347736796823</v>
      </c>
    </row>
    <row r="51" spans="1:4" ht="5.25" customHeight="1">
      <c r="A51" s="3"/>
      <c r="B51" s="3"/>
      <c r="C51" s="3"/>
      <c r="D51" s="3"/>
    </row>
    <row r="52" spans="1:4">
      <c r="A52" s="29" t="s">
        <v>75</v>
      </c>
      <c r="B52" s="29"/>
      <c r="C52" s="29"/>
      <c r="D52" s="29"/>
    </row>
    <row r="53" spans="1:4">
      <c r="A53" s="4" t="s">
        <v>71</v>
      </c>
      <c r="B53" s="5" t="s">
        <v>73</v>
      </c>
      <c r="C53" s="12">
        <v>558.27</v>
      </c>
      <c r="D53" s="20">
        <f>((C53*100)/D8)/100</f>
        <v>0.51644326034468402</v>
      </c>
    </row>
    <row r="54" spans="1:4">
      <c r="A54" s="4" t="s">
        <v>72</v>
      </c>
      <c r="B54" s="5" t="s">
        <v>74</v>
      </c>
      <c r="C54" s="12">
        <v>488.92</v>
      </c>
      <c r="D54" s="20">
        <f>((C54*100)/D8)/100</f>
        <v>0.45228910535712635</v>
      </c>
    </row>
    <row r="55" spans="1:4">
      <c r="A55" s="36" t="s">
        <v>78</v>
      </c>
      <c r="B55" s="36"/>
      <c r="C55" s="8">
        <f>SUM(C53:C54)</f>
        <v>1047.19</v>
      </c>
      <c r="D55" s="20">
        <f>((C55*100)/D8)/100</f>
        <v>0.96873236570181032</v>
      </c>
    </row>
    <row r="56" spans="1:4">
      <c r="A56" s="31" t="s">
        <v>84</v>
      </c>
      <c r="B56" s="32"/>
      <c r="C56" s="8">
        <f>C50+C55</f>
        <v>1226.53</v>
      </c>
      <c r="D56" s="21">
        <f>((C56*100)/D8)/100</f>
        <v>1.1346358430697787</v>
      </c>
    </row>
    <row r="57" spans="1:4">
      <c r="A57" s="3"/>
      <c r="B57" s="3"/>
      <c r="C57" s="3"/>
      <c r="D57" s="3"/>
    </row>
    <row r="58" spans="1:4">
      <c r="A58" s="28" t="s">
        <v>79</v>
      </c>
      <c r="B58" s="28"/>
      <c r="C58" s="28"/>
      <c r="D58" s="28"/>
    </row>
    <row r="59" spans="1:4">
      <c r="A59" s="29" t="s">
        <v>80</v>
      </c>
      <c r="B59" s="29"/>
      <c r="C59" s="29"/>
      <c r="D59" s="29"/>
    </row>
    <row r="60" spans="1:4" ht="34.5" customHeight="1">
      <c r="A60" s="1" t="s">
        <v>0</v>
      </c>
      <c r="B60" s="1" t="s">
        <v>76</v>
      </c>
      <c r="C60" s="1" t="s">
        <v>3</v>
      </c>
      <c r="D60" s="2" t="s">
        <v>77</v>
      </c>
    </row>
    <row r="61" spans="1:4">
      <c r="A61" s="4" t="s">
        <v>81</v>
      </c>
      <c r="B61" s="5"/>
      <c r="C61" s="12">
        <v>0</v>
      </c>
      <c r="D61" s="7">
        <v>0</v>
      </c>
    </row>
    <row r="62" spans="1:4">
      <c r="A62" s="4" t="s">
        <v>82</v>
      </c>
      <c r="B62" s="5"/>
      <c r="C62" s="12">
        <v>0</v>
      </c>
      <c r="D62" s="7">
        <v>0</v>
      </c>
    </row>
    <row r="63" spans="1:4">
      <c r="A63" s="31" t="s">
        <v>83</v>
      </c>
      <c r="B63" s="32"/>
      <c r="C63" s="12">
        <v>0</v>
      </c>
      <c r="D63" s="7">
        <v>0</v>
      </c>
    </row>
    <row r="64" spans="1:4" ht="6" customHeight="1">
      <c r="A64" s="3"/>
      <c r="B64" s="3"/>
      <c r="C64" s="3"/>
      <c r="D64" s="3"/>
    </row>
    <row r="65" spans="1:4">
      <c r="A65" s="28" t="s">
        <v>85</v>
      </c>
      <c r="B65" s="28"/>
      <c r="C65" s="28"/>
      <c r="D65" s="28"/>
    </row>
    <row r="66" spans="1:4" ht="38.25" customHeight="1">
      <c r="A66" s="1" t="s">
        <v>0</v>
      </c>
      <c r="B66" s="1" t="s">
        <v>76</v>
      </c>
      <c r="C66" s="1" t="s">
        <v>3</v>
      </c>
      <c r="D66" s="2" t="s">
        <v>77</v>
      </c>
    </row>
    <row r="67" spans="1:4">
      <c r="A67" s="4" t="s">
        <v>86</v>
      </c>
      <c r="B67" s="5" t="s">
        <v>87</v>
      </c>
      <c r="C67" s="12">
        <v>315.81</v>
      </c>
      <c r="D67" s="20">
        <f>((C67*100)/D8)/100</f>
        <v>0.2921488635417534</v>
      </c>
    </row>
    <row r="68" spans="1:4">
      <c r="A68" s="3"/>
      <c r="B68" s="3"/>
      <c r="C68" s="3"/>
      <c r="D68" s="3"/>
    </row>
    <row r="69" spans="1:4">
      <c r="A69" s="28" t="s">
        <v>88</v>
      </c>
      <c r="B69" s="28"/>
      <c r="C69" s="28"/>
      <c r="D69" s="28"/>
    </row>
    <row r="70" spans="1:4">
      <c r="A70" s="29" t="s">
        <v>89</v>
      </c>
      <c r="B70" s="29"/>
      <c r="C70" s="29"/>
      <c r="D70" s="29"/>
    </row>
    <row r="71" spans="1:4" ht="34.5" customHeight="1">
      <c r="A71" s="1" t="s">
        <v>0</v>
      </c>
      <c r="B71" s="1" t="s">
        <v>76</v>
      </c>
      <c r="C71" s="1" t="s">
        <v>3</v>
      </c>
      <c r="D71" s="2" t="s">
        <v>77</v>
      </c>
    </row>
    <row r="72" spans="1:4">
      <c r="A72" s="1" t="s">
        <v>90</v>
      </c>
      <c r="B72" s="11" t="s">
        <v>91</v>
      </c>
      <c r="C72" s="18">
        <f>C76</f>
        <v>497.12</v>
      </c>
      <c r="D72" s="13">
        <f>D76</f>
        <v>0.45987474444721965</v>
      </c>
    </row>
    <row r="73" spans="1:4">
      <c r="A73" s="15" t="s">
        <v>98</v>
      </c>
      <c r="B73" s="16" t="s">
        <v>104</v>
      </c>
      <c r="C73" s="6">
        <v>121.74</v>
      </c>
      <c r="D73" s="20">
        <f>((C73*100)/D8)/100</f>
        <v>0.11261898814975162</v>
      </c>
    </row>
    <row r="74" spans="1:4">
      <c r="A74" s="15" t="s">
        <v>99</v>
      </c>
      <c r="B74" s="16" t="s">
        <v>105</v>
      </c>
      <c r="C74" s="12">
        <v>308.42</v>
      </c>
      <c r="D74" s="20">
        <f>((C74*100)/D8)/100</f>
        <v>0.28531253758129121</v>
      </c>
    </row>
    <row r="75" spans="1:4">
      <c r="A75" s="15" t="s">
        <v>100</v>
      </c>
      <c r="B75" s="16" t="s">
        <v>106</v>
      </c>
      <c r="C75" s="12">
        <v>66.959999999999994</v>
      </c>
      <c r="D75" s="20">
        <f>((C75*100)/D8)/100</f>
        <v>6.1943218716176834E-2</v>
      </c>
    </row>
    <row r="76" spans="1:4" s="17" customFormat="1" ht="22.5" customHeight="1">
      <c r="A76" s="33" t="s">
        <v>129</v>
      </c>
      <c r="B76" s="35"/>
      <c r="C76" s="10">
        <f>SUM(C73:C75)</f>
        <v>497.12</v>
      </c>
      <c r="D76" s="13">
        <f>SUM(D73:D75)</f>
        <v>0.45987474444721965</v>
      </c>
    </row>
    <row r="77" spans="1:4">
      <c r="A77" s="3"/>
      <c r="B77" s="3"/>
      <c r="C77" s="3"/>
      <c r="D77" s="3"/>
    </row>
    <row r="78" spans="1:4">
      <c r="A78" s="28" t="s">
        <v>92</v>
      </c>
      <c r="B78" s="28"/>
      <c r="C78" s="28"/>
      <c r="D78" s="28"/>
    </row>
    <row r="79" spans="1:4">
      <c r="A79" s="37" t="s">
        <v>111</v>
      </c>
      <c r="B79" s="37"/>
      <c r="C79" s="37"/>
      <c r="D79" s="37"/>
    </row>
    <row r="80" spans="1:4">
      <c r="A80" s="1" t="s">
        <v>0</v>
      </c>
      <c r="B80" s="1" t="s">
        <v>76</v>
      </c>
      <c r="C80" s="1" t="s">
        <v>3</v>
      </c>
      <c r="D80" s="2" t="s">
        <v>93</v>
      </c>
    </row>
    <row r="81" spans="1:4">
      <c r="A81" s="4">
        <v>1</v>
      </c>
      <c r="B81" s="5" t="s">
        <v>11</v>
      </c>
      <c r="C81" s="19">
        <f>D38</f>
        <v>2018.6407260000001</v>
      </c>
      <c r="D81" s="20">
        <f>((C81*100)/D8)/100</f>
        <v>1.8674000000000002</v>
      </c>
    </row>
    <row r="82" spans="1:4">
      <c r="A82" s="4">
        <v>2</v>
      </c>
      <c r="B82" s="5" t="s">
        <v>55</v>
      </c>
      <c r="C82" s="19">
        <f>C56</f>
        <v>1226.53</v>
      </c>
      <c r="D82" s="20">
        <f>((C82*100)/D8)/100</f>
        <v>1.1346358430697787</v>
      </c>
    </row>
    <row r="83" spans="1:4">
      <c r="A83" s="4">
        <v>3</v>
      </c>
      <c r="B83" s="5" t="s">
        <v>79</v>
      </c>
      <c r="C83" s="19">
        <f>C63</f>
        <v>0</v>
      </c>
      <c r="D83" s="20">
        <f>((C83*100)/D8)/100</f>
        <v>0</v>
      </c>
    </row>
    <row r="84" spans="1:4">
      <c r="A84" s="4">
        <v>4</v>
      </c>
      <c r="B84" s="5" t="s">
        <v>85</v>
      </c>
      <c r="C84" s="19">
        <f>C67</f>
        <v>315.81</v>
      </c>
      <c r="D84" s="20">
        <f>((C84*100)/D8)/100</f>
        <v>0.2921488635417534</v>
      </c>
    </row>
    <row r="85" spans="1:4">
      <c r="A85" s="4">
        <v>5</v>
      </c>
      <c r="B85" s="5" t="s">
        <v>88</v>
      </c>
      <c r="C85" s="19">
        <f>C76</f>
        <v>497.12</v>
      </c>
      <c r="D85" s="20">
        <f>((C85*100)/D8)/100</f>
        <v>0.45987474444721971</v>
      </c>
    </row>
    <row r="86" spans="1:4" ht="24.75" customHeight="1">
      <c r="A86" s="33" t="s">
        <v>130</v>
      </c>
      <c r="B86" s="35"/>
      <c r="C86" s="10">
        <f>SUM(C81:C85)</f>
        <v>4058.1007260000001</v>
      </c>
      <c r="D86" s="13">
        <f>SUM(D81:D85)</f>
        <v>3.7540594510587515</v>
      </c>
    </row>
  </sheetData>
  <mergeCells count="30">
    <mergeCell ref="A11:D11"/>
    <mergeCell ref="A1:D1"/>
    <mergeCell ref="A2:D2"/>
    <mergeCell ref="A3:D3"/>
    <mergeCell ref="A8:C8"/>
    <mergeCell ref="A10:D10"/>
    <mergeCell ref="A52:D52"/>
    <mergeCell ref="A21:B21"/>
    <mergeCell ref="A22:D22"/>
    <mergeCell ref="A29:B29"/>
    <mergeCell ref="A30:D30"/>
    <mergeCell ref="A34:B34"/>
    <mergeCell ref="A35:D35"/>
    <mergeCell ref="A37:B37"/>
    <mergeCell ref="A38:C38"/>
    <mergeCell ref="A40:D40"/>
    <mergeCell ref="A41:D41"/>
    <mergeCell ref="A50:B50"/>
    <mergeCell ref="A86:B86"/>
    <mergeCell ref="A55:B55"/>
    <mergeCell ref="A56:B56"/>
    <mergeCell ref="A58:D58"/>
    <mergeCell ref="A59:D59"/>
    <mergeCell ref="A63:B63"/>
    <mergeCell ref="A65:D65"/>
    <mergeCell ref="A69:D69"/>
    <mergeCell ref="A70:D70"/>
    <mergeCell ref="A76:B76"/>
    <mergeCell ref="A78:D78"/>
    <mergeCell ref="A79:D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ITEM 1</vt:lpstr>
      <vt:lpstr>ITEM 2</vt:lpstr>
      <vt:lpstr>ITEM 3</vt:lpstr>
      <vt:lpstr>ITEM 4</vt:lpstr>
      <vt:lpstr>ITEM 5</vt:lpstr>
      <vt:lpstr>ITEM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2016-08-16T13:54:51Z</dcterms:modified>
</cp:coreProperties>
</file>